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899B75A1-0F6E-48FD-B5FE-72A1B7D38391}" xr6:coauthVersionLast="47" xr6:coauthVersionMax="47" xr10:uidLastSave="{00000000-0000-0000-0000-000000000000}"/>
  <bookViews>
    <workbookView xWindow="-108" yWindow="-108" windowWidth="23256" windowHeight="12456" tabRatio="454" xr2:uid="{00000000-000D-0000-FFFF-FFFF00000000}"/>
  </bookViews>
  <sheets>
    <sheet name="2023_janv-febr" sheetId="1" r:id="rId1"/>
    <sheet name="2022_nov-de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78293867" val="982" rev="124" revOS="4" revMin="124" revMax="0"/>
      <pm:docPrefs xmlns:pm="smNativeData" id="1678293867" fixedDigits="0" showNotice="1" showFrameBounds="1" autoChart="1" recalcOnPrint="1" recalcOnCopy="1" finalRounding="1" compatTextArt="1" tab="567" useDefinedPrintRange="1" printArea="currentSheet"/>
      <pm:compatibility xmlns:pm="smNativeData" id="1678293867" overlapCells="1"/>
      <pm:defCurrency xmlns:pm="smNativeData" id="1678293867"/>
    </ext>
  </extLst>
</workbook>
</file>

<file path=xl/calcChain.xml><?xml version="1.0" encoding="utf-8"?>
<calcChain xmlns="http://schemas.openxmlformats.org/spreadsheetml/2006/main">
  <c r="J10" i="1" l="1"/>
  <c r="I10" i="1"/>
  <c r="H10" i="1"/>
  <c r="J12" i="1" s="1"/>
  <c r="E10" i="1"/>
  <c r="D10" i="1"/>
  <c r="C10" i="1"/>
  <c r="E12" i="1" s="1"/>
  <c r="L9" i="1"/>
  <c r="G9" i="1"/>
  <c r="L5" i="1"/>
  <c r="G5" i="1"/>
  <c r="I46" i="2" l="1"/>
  <c r="J45" i="2"/>
  <c r="L44" i="2"/>
  <c r="B43" i="2"/>
  <c r="L43" i="2" s="1"/>
  <c r="L42" i="2"/>
  <c r="B42" i="2"/>
  <c r="B41" i="2"/>
  <c r="L41" i="2" s="1"/>
  <c r="L40" i="2"/>
  <c r="I34" i="2"/>
  <c r="J33" i="2"/>
  <c r="L32" i="2"/>
  <c r="B31" i="2"/>
  <c r="L31" i="2" s="1"/>
  <c r="B30" i="2"/>
  <c r="L30" i="2" s="1"/>
  <c r="B29" i="2"/>
  <c r="L29" i="2" s="1"/>
  <c r="L28" i="2"/>
  <c r="I23" i="2"/>
  <c r="D23" i="2"/>
  <c r="J22" i="2"/>
  <c r="E22" i="2"/>
  <c r="L21" i="2"/>
  <c r="G21" i="2"/>
  <c r="B20" i="2"/>
  <c r="L20" i="2" s="1"/>
  <c r="B19" i="2"/>
  <c r="L19" i="2" s="1"/>
  <c r="L18" i="2"/>
  <c r="B18" i="2"/>
  <c r="G18" i="2" s="1"/>
  <c r="B17" i="2"/>
  <c r="G17" i="2" s="1"/>
  <c r="L16" i="2"/>
  <c r="G16" i="2"/>
  <c r="I11" i="2"/>
  <c r="D11" i="2"/>
  <c r="J10" i="2"/>
  <c r="E10" i="2"/>
  <c r="L9" i="2"/>
  <c r="G9" i="2"/>
  <c r="B8" i="2"/>
  <c r="G8" i="2" s="1"/>
  <c r="B7" i="2"/>
  <c r="L7" i="2" s="1"/>
  <c r="B6" i="2"/>
  <c r="L6" i="2" s="1"/>
  <c r="L5" i="2"/>
  <c r="G5" i="2"/>
  <c r="L17" i="2" l="1"/>
  <c r="G7" i="2"/>
  <c r="L22" i="2"/>
  <c r="L45" i="2"/>
  <c r="L33" i="2"/>
  <c r="L8" i="2"/>
  <c r="L10" i="2" s="1"/>
  <c r="G20" i="2"/>
  <c r="G22" i="2" s="1"/>
  <c r="G6" i="2"/>
  <c r="G19" i="2"/>
  <c r="J47" i="1"/>
  <c r="I47" i="1"/>
  <c r="H47" i="1"/>
  <c r="G47" i="1"/>
  <c r="L46" i="1"/>
  <c r="L42" i="1"/>
  <c r="E47" i="1"/>
  <c r="G10" i="2" l="1"/>
  <c r="J35" i="1"/>
  <c r="I35" i="1"/>
  <c r="H35" i="1"/>
  <c r="E35" i="1"/>
  <c r="D35" i="1"/>
  <c r="D36" i="1" s="1"/>
  <c r="C35" i="1"/>
  <c r="L34" i="1"/>
  <c r="G34" i="1"/>
  <c r="L30" i="1"/>
  <c r="G30" i="1"/>
  <c r="F49" i="1" l="1"/>
  <c r="K49" i="1"/>
  <c r="D47" i="1"/>
  <c r="C47" i="1"/>
  <c r="B45" i="1"/>
  <c r="L45" i="1" s="1"/>
  <c r="B44" i="1"/>
  <c r="L44" i="1" s="1"/>
  <c r="B43" i="1"/>
  <c r="L43" i="1" s="1"/>
  <c r="F37" i="1"/>
  <c r="K37" i="1"/>
  <c r="B33" i="1"/>
  <c r="B32" i="1"/>
  <c r="B31" i="1"/>
  <c r="J23" i="1"/>
  <c r="K25" i="1" s="1"/>
  <c r="H23" i="1"/>
  <c r="I24" i="1" s="1"/>
  <c r="E23" i="1"/>
  <c r="F25" i="1" s="1"/>
  <c r="D23" i="1"/>
  <c r="C23" i="1"/>
  <c r="L22" i="1"/>
  <c r="G22" i="1"/>
  <c r="B21" i="1"/>
  <c r="L21" i="1" s="1"/>
  <c r="B20" i="1"/>
  <c r="L20" i="1" s="1"/>
  <c r="B19" i="1"/>
  <c r="G19" i="1" s="1"/>
  <c r="B18" i="1"/>
  <c r="G18" i="1" s="1"/>
  <c r="L17" i="1"/>
  <c r="G17" i="1"/>
  <c r="K12" i="1"/>
  <c r="F12" i="1"/>
  <c r="D11" i="1"/>
  <c r="B8" i="1"/>
  <c r="B7" i="1"/>
  <c r="B6" i="1"/>
  <c r="G32" i="1" l="1"/>
  <c r="L32" i="1"/>
  <c r="L7" i="1"/>
  <c r="G7" i="1"/>
  <c r="L8" i="1"/>
  <c r="G8" i="1"/>
  <c r="G31" i="1"/>
  <c r="G35" i="1" s="1"/>
  <c r="L31" i="1"/>
  <c r="L35" i="1" s="1"/>
  <c r="L33" i="1"/>
  <c r="G33" i="1"/>
  <c r="L6" i="1"/>
  <c r="G6" i="1"/>
  <c r="L47" i="1"/>
  <c r="I36" i="1"/>
  <c r="D48" i="1"/>
  <c r="L18" i="1"/>
  <c r="I48" i="1"/>
  <c r="D24" i="1"/>
  <c r="I11" i="1"/>
  <c r="L19" i="1"/>
  <c r="G21" i="1"/>
  <c r="G20" i="1"/>
  <c r="G23" i="1" s="1"/>
  <c r="G10" i="1" l="1"/>
  <c r="L10" i="1"/>
  <c r="L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Aija</author>
  </authors>
  <commentList>
    <comment ref="C35" authorId="0" shapeId="0" xr:uid="{0CDD2FCB-B670-413A-BE84-A98029863E16}">
      <text>
        <r>
          <rPr>
            <b/>
            <sz val="9"/>
            <color indexed="81"/>
            <rFont val="Tahoma"/>
            <family val="2"/>
          </rPr>
          <t>Aija:</t>
        </r>
        <r>
          <rPr>
            <sz val="9"/>
            <color indexed="81"/>
            <rFont val="Tahoma"/>
            <family val="2"/>
          </rPr>
          <t xml:space="preserve">
Kuri noslēguši līgumus.
Pienākas 240 bērniem</t>
        </r>
      </text>
    </comment>
  </commentList>
</comments>
</file>

<file path=xl/sharedStrings.xml><?xml version="1.0" encoding="utf-8"?>
<sst xmlns="http://schemas.openxmlformats.org/spreadsheetml/2006/main" count="204" uniqueCount="46">
  <si>
    <t>Apmeklējums un ienākumi no vecāku līdzmaksājuma
par peldētapmācību</t>
  </si>
  <si>
    <t>KPII "Mežavēji"</t>
  </si>
  <si>
    <t>Janvāris, 2023</t>
  </si>
  <si>
    <t>Februāris, 2023</t>
  </si>
  <si>
    <t>euro</t>
  </si>
  <si>
    <t>Apmeklējumi
(reizes)</t>
  </si>
  <si>
    <t>Pilna cena</t>
  </si>
  <si>
    <t>ar 35% atlaidi</t>
  </si>
  <si>
    <t>ar 50% atlaidi</t>
  </si>
  <si>
    <t>ar 65 % atlaidi</t>
  </si>
  <si>
    <t>ar 100% atlaidi</t>
  </si>
  <si>
    <t>0</t>
  </si>
  <si>
    <t>kopā</t>
  </si>
  <si>
    <t>Maksimālais
apmeklējumu
skaits</t>
  </si>
  <si>
    <t>ĀPII "Strautiņš"</t>
  </si>
  <si>
    <t>ar 25% atlaidi</t>
  </si>
  <si>
    <t>CPII "Riekstiņš"</t>
  </si>
  <si>
    <t>SPII "Piejūra" (apmeklē 5-6 g.v. bērni)</t>
  </si>
  <si>
    <t>slimošana
(76,5%)</t>
  </si>
  <si>
    <t>slimošana
(90%)</t>
  </si>
  <si>
    <t>Kopējais bērnu
skaits</t>
  </si>
  <si>
    <t>Ienākumi no apmeklējumiem</t>
  </si>
  <si>
    <t>Apmeklējušo bērnu skaits</t>
  </si>
  <si>
    <t>Neapmeklēšanas
iemesli</t>
  </si>
  <si>
    <t>Apmeklējumi (% no maksimālā)</t>
  </si>
  <si>
    <t>Veselība,
ceļojumi,
vecāku atvaļinājumi, citi iemesli</t>
  </si>
  <si>
    <t>Izglītojamo saslimšana vai atveseļošanās periods pēc saslimšanas</t>
  </si>
  <si>
    <t>Novembris, 2022
(no 15.11-30.11.)</t>
  </si>
  <si>
    <t>Decembris, 2022</t>
  </si>
  <si>
    <t>Kop.bērnu
skaits</t>
  </si>
  <si>
    <t>Apmekl.
bērnu skaits</t>
  </si>
  <si>
    <t>Apmekl. (reizes)</t>
  </si>
  <si>
    <t>Apmekl. (%)</t>
  </si>
  <si>
    <t>Kopsumma</t>
  </si>
  <si>
    <t>slimības dēļ
citu iem.dēļ (mazajiem adaptācija,
nav līdzi peldlietu)</t>
  </si>
  <si>
    <t>slimības dēļ
citu iem.dēļ (brīvlaiks, piesardzība)</t>
  </si>
  <si>
    <t>34% slimības dēļ
16% citu iem.dēļ</t>
  </si>
  <si>
    <t>43% slimības dēļ
19% citu iem.dēļ</t>
  </si>
  <si>
    <t>Novembris, 2022</t>
  </si>
  <si>
    <t>slimības dēļ
citu iem.dēļ (brīvlaiks, pasākumi)</t>
  </si>
  <si>
    <t>Tehnisku iemeslu dati par apmeklējušajiem bērniem nav savadīti ZZ Dats sistēmā</t>
  </si>
  <si>
    <r>
      <t xml:space="preserve">SPII "Piejūra" </t>
    </r>
    <r>
      <rPr>
        <sz val="14"/>
        <color theme="1"/>
        <rFont val="Calibri"/>
        <family val="2"/>
        <scheme val="minor"/>
      </rPr>
      <t>(apmeklē 5-6 g.v. bērni)</t>
    </r>
  </si>
  <si>
    <t>slimības dēļ</t>
  </si>
  <si>
    <t>Notika 3 nodarbības no 4 iepējamajām, jo 22.12.2022. peldēšanas nodarbība tehnisku iemeslu dēļ no ĀPII puses tika atteikta</t>
  </si>
  <si>
    <t xml:space="preserve">slimības dēļ (vējbakas) </t>
  </si>
  <si>
    <t>slimības dēļ,
citu iem. dēļ
(nav līdzi peldlietu)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</si>
</sst>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[$€-2]\ * #,##0.00_-;\-[$€-2]\ * #,##0.00_-;_-[$€-2]\ * &quot;-&quot;??_-;_-@_-"/>
  </numFmts>
  <fonts count="32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rgb="FF0070C0"/>
      <name val="Calibri"/>
      <family val="2"/>
    </font>
    <font>
      <sz val="10"/>
      <color rgb="FF000000"/>
      <name val="Calibri"/>
      <family val="2"/>
    </font>
    <font>
      <i/>
      <sz val="9"/>
      <color rgb="FF000000"/>
      <name val="Calibri"/>
      <family val="2"/>
    </font>
    <font>
      <sz val="11"/>
      <color rgb="FFFF0000"/>
      <name val="Calibri"/>
      <family val="2"/>
    </font>
    <font>
      <i/>
      <sz val="9"/>
      <color rgb="FFFF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8CAAB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20" fillId="0" borderId="22"/>
    <xf numFmtId="9" fontId="20" fillId="0" borderId="22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/>
    <xf numFmtId="0" fontId="9" fillId="0" borderId="23" xfId="0" applyFont="1" applyBorder="1" applyAlignment="1">
      <alignment wrapText="1"/>
    </xf>
    <xf numFmtId="0" fontId="9" fillId="0" borderId="23" xfId="0" applyFont="1" applyBorder="1" applyAlignment="1">
      <alignment vertical="top" wrapText="1"/>
    </xf>
    <xf numFmtId="9" fontId="10" fillId="0" borderId="5" xfId="1" applyFont="1" applyBorder="1" applyAlignment="1">
      <alignment horizontal="center" wrapText="1"/>
    </xf>
    <xf numFmtId="0" fontId="7" fillId="0" borderId="23" xfId="0" applyFont="1" applyBorder="1" applyAlignment="1">
      <alignment vertical="top" wrapText="1"/>
    </xf>
    <xf numFmtId="9" fontId="10" fillId="0" borderId="5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vertical="center"/>
    </xf>
    <xf numFmtId="2" fontId="6" fillId="0" borderId="0" xfId="0" applyNumberFormat="1" applyFont="1"/>
    <xf numFmtId="9" fontId="6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12" fillId="0" borderId="0" xfId="0" applyNumberFormat="1" applyFont="1"/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9" fontId="10" fillId="0" borderId="0" xfId="1" applyFont="1" applyAlignment="1">
      <alignment horizontal="center" vertical="top"/>
    </xf>
    <xf numFmtId="2" fontId="13" fillId="0" borderId="0" xfId="0" applyNumberFormat="1" applyFont="1"/>
    <xf numFmtId="0" fontId="6" fillId="0" borderId="4" xfId="0" applyFont="1" applyBorder="1"/>
    <xf numFmtId="1" fontId="6" fillId="0" borderId="1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9" fontId="10" fillId="0" borderId="0" xfId="1" applyFont="1" applyFill="1" applyAlignment="1">
      <alignment horizontal="center" vertical="top"/>
    </xf>
    <xf numFmtId="165" fontId="14" fillId="0" borderId="29" xfId="0" applyNumberFormat="1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center" vertical="center"/>
    </xf>
    <xf numFmtId="1" fontId="17" fillId="0" borderId="24" xfId="0" applyNumberFormat="1" applyFont="1" applyBorder="1" applyAlignment="1">
      <alignment horizontal="center" vertical="center"/>
    </xf>
    <xf numFmtId="1" fontId="17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5" fontId="14" fillId="0" borderId="28" xfId="0" applyNumberFormat="1" applyFont="1" applyBorder="1" applyAlignment="1">
      <alignment horizontal="center" vertical="center"/>
    </xf>
    <xf numFmtId="1" fontId="18" fillId="0" borderId="31" xfId="0" applyNumberFormat="1" applyFont="1" applyBorder="1" applyAlignment="1">
      <alignment horizontal="center" vertical="center"/>
    </xf>
    <xf numFmtId="1" fontId="18" fillId="0" borderId="32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165" fontId="14" fillId="0" borderId="29" xfId="0" applyNumberFormat="1" applyFont="1" applyBorder="1" applyAlignment="1">
      <alignment horizontal="center"/>
    </xf>
    <xf numFmtId="165" fontId="18" fillId="0" borderId="35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21" fillId="0" borderId="22" xfId="2" applyFont="1" applyAlignment="1">
      <alignment vertical="center"/>
    </xf>
    <xf numFmtId="0" fontId="22" fillId="0" borderId="22" xfId="2" applyFont="1"/>
    <xf numFmtId="0" fontId="23" fillId="0" borderId="22" xfId="2" applyFont="1" applyAlignment="1">
      <alignment horizontal="center" vertical="center"/>
    </xf>
    <xf numFmtId="0" fontId="24" fillId="0" borderId="22" xfId="2" applyFont="1" applyAlignment="1">
      <alignment vertical="center"/>
    </xf>
    <xf numFmtId="0" fontId="22" fillId="0" borderId="22" xfId="2" applyFont="1" applyAlignment="1">
      <alignment horizontal="right"/>
    </xf>
    <xf numFmtId="0" fontId="22" fillId="0" borderId="22" xfId="2" applyFont="1" applyAlignment="1">
      <alignment horizontal="center"/>
    </xf>
    <xf numFmtId="0" fontId="25" fillId="0" borderId="22" xfId="2" applyFont="1"/>
    <xf numFmtId="0" fontId="22" fillId="0" borderId="24" xfId="2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22" fillId="0" borderId="25" xfId="2" applyFont="1" applyBorder="1" applyAlignment="1">
      <alignment vertical="center"/>
    </xf>
    <xf numFmtId="2" fontId="22" fillId="0" borderId="28" xfId="2" applyNumberFormat="1" applyFont="1" applyBorder="1" applyAlignment="1">
      <alignment horizontal="right" vertical="center"/>
    </xf>
    <xf numFmtId="1" fontId="26" fillId="0" borderId="24" xfId="2" applyNumberFormat="1" applyFont="1" applyBorder="1" applyAlignment="1">
      <alignment horizontal="center" vertical="center"/>
    </xf>
    <xf numFmtId="1" fontId="26" fillId="0" borderId="25" xfId="2" applyNumberFormat="1" applyFont="1" applyBorder="1" applyAlignment="1">
      <alignment horizontal="center" vertical="center"/>
    </xf>
    <xf numFmtId="165" fontId="22" fillId="0" borderId="28" xfId="2" applyNumberFormat="1" applyFont="1" applyBorder="1" applyAlignment="1">
      <alignment horizontal="center" vertical="center"/>
    </xf>
    <xf numFmtId="165" fontId="22" fillId="0" borderId="29" xfId="2" applyNumberFormat="1" applyFont="1" applyBorder="1" applyAlignment="1">
      <alignment horizontal="center" vertical="center"/>
    </xf>
    <xf numFmtId="2" fontId="22" fillId="0" borderId="22" xfId="2" applyNumberFormat="1" applyFont="1"/>
    <xf numFmtId="9" fontId="22" fillId="0" borderId="25" xfId="2" applyNumberFormat="1" applyFont="1" applyBorder="1" applyAlignment="1">
      <alignment vertical="center"/>
    </xf>
    <xf numFmtId="164" fontId="22" fillId="0" borderId="28" xfId="2" applyNumberFormat="1" applyFont="1" applyBorder="1" applyAlignment="1">
      <alignment horizontal="right" vertical="center"/>
    </xf>
    <xf numFmtId="0" fontId="22" fillId="0" borderId="22" xfId="2" applyFont="1" applyAlignment="1">
      <alignment vertical="center"/>
    </xf>
    <xf numFmtId="0" fontId="27" fillId="0" borderId="22" xfId="2" applyFont="1" applyAlignment="1">
      <alignment vertical="center"/>
    </xf>
    <xf numFmtId="1" fontId="27" fillId="0" borderId="31" xfId="2" applyNumberFormat="1" applyFont="1" applyBorder="1" applyAlignment="1">
      <alignment horizontal="center" vertical="center"/>
    </xf>
    <xf numFmtId="1" fontId="27" fillId="0" borderId="32" xfId="2" applyNumberFormat="1" applyFont="1" applyBorder="1" applyAlignment="1">
      <alignment horizontal="center" vertical="center"/>
    </xf>
    <xf numFmtId="0" fontId="27" fillId="0" borderId="33" xfId="2" applyFont="1" applyBorder="1" applyAlignment="1">
      <alignment horizontal="center" vertical="center"/>
    </xf>
    <xf numFmtId="9" fontId="27" fillId="0" borderId="34" xfId="2" applyNumberFormat="1" applyFont="1" applyBorder="1" applyAlignment="1">
      <alignment horizontal="center" vertical="center"/>
    </xf>
    <xf numFmtId="165" fontId="27" fillId="0" borderId="34" xfId="2" applyNumberFormat="1" applyFont="1" applyBorder="1" applyAlignment="1">
      <alignment horizontal="center" vertical="center"/>
    </xf>
    <xf numFmtId="165" fontId="27" fillId="0" borderId="35" xfId="2" applyNumberFormat="1" applyFont="1" applyBorder="1" applyAlignment="1">
      <alignment horizontal="center" vertical="center"/>
    </xf>
    <xf numFmtId="2" fontId="27" fillId="0" borderId="22" xfId="2" applyNumberFormat="1" applyFont="1"/>
    <xf numFmtId="1" fontId="27" fillId="0" borderId="22" xfId="2" applyNumberFormat="1" applyFont="1" applyAlignment="1">
      <alignment horizontal="center" vertical="center"/>
    </xf>
    <xf numFmtId="9" fontId="22" fillId="0" borderId="22" xfId="3" applyFont="1" applyBorder="1" applyAlignment="1">
      <alignment horizontal="center" vertical="top"/>
    </xf>
    <xf numFmtId="0" fontId="27" fillId="0" borderId="22" xfId="2" applyFont="1" applyAlignment="1">
      <alignment horizontal="center" vertical="center"/>
    </xf>
    <xf numFmtId="0" fontId="22" fillId="0" borderId="25" xfId="2" applyFont="1" applyBorder="1"/>
    <xf numFmtId="0" fontId="22" fillId="0" borderId="26" xfId="2" applyFont="1" applyBorder="1" applyAlignment="1">
      <alignment horizontal="center"/>
    </xf>
    <xf numFmtId="0" fontId="22" fillId="0" borderId="28" xfId="2" applyFont="1" applyBorder="1" applyAlignment="1">
      <alignment horizontal="center"/>
    </xf>
    <xf numFmtId="165" fontId="22" fillId="0" borderId="29" xfId="2" applyNumberFormat="1" applyFont="1" applyBorder="1" applyAlignment="1">
      <alignment horizontal="center"/>
    </xf>
    <xf numFmtId="0" fontId="27" fillId="0" borderId="33" xfId="2" applyFont="1" applyBorder="1" applyAlignment="1">
      <alignment horizontal="center"/>
    </xf>
    <xf numFmtId="9" fontId="27" fillId="0" borderId="34" xfId="2" applyNumberFormat="1" applyFont="1" applyBorder="1" applyAlignment="1">
      <alignment horizontal="center"/>
    </xf>
    <xf numFmtId="165" fontId="27" fillId="0" borderId="35" xfId="2" applyNumberFormat="1" applyFont="1" applyBorder="1" applyAlignment="1">
      <alignment horizontal="center"/>
    </xf>
    <xf numFmtId="0" fontId="20" fillId="0" borderId="22" xfId="2"/>
    <xf numFmtId="9" fontId="0" fillId="0" borderId="22" xfId="3" applyFont="1" applyAlignment="1">
      <alignment horizontal="center" vertical="top"/>
    </xf>
    <xf numFmtId="0" fontId="29" fillId="0" borderId="22" xfId="2" applyFont="1" applyAlignment="1">
      <alignment wrapText="1"/>
    </xf>
    <xf numFmtId="0" fontId="21" fillId="0" borderId="22" xfId="2" applyFont="1"/>
    <xf numFmtId="1" fontId="26" fillId="6" borderId="24" xfId="2" applyNumberFormat="1" applyFont="1" applyFill="1" applyBorder="1" applyAlignment="1">
      <alignment horizontal="center" vertical="center"/>
    </xf>
    <xf numFmtId="1" fontId="26" fillId="6" borderId="25" xfId="2" applyNumberFormat="1" applyFont="1" applyFill="1" applyBorder="1" applyAlignment="1">
      <alignment horizontal="center" vertical="center"/>
    </xf>
    <xf numFmtId="0" fontId="22" fillId="6" borderId="26" xfId="2" applyFont="1" applyFill="1" applyBorder="1" applyAlignment="1">
      <alignment horizontal="center"/>
    </xf>
    <xf numFmtId="0" fontId="22" fillId="6" borderId="28" xfId="2" applyFont="1" applyFill="1" applyBorder="1" applyAlignment="1">
      <alignment horizontal="center"/>
    </xf>
    <xf numFmtId="165" fontId="22" fillId="6" borderId="29" xfId="2" applyNumberFormat="1" applyFont="1" applyFill="1" applyBorder="1" applyAlignment="1">
      <alignment horizontal="center"/>
    </xf>
    <xf numFmtId="2" fontId="22" fillId="6" borderId="24" xfId="2" applyNumberFormat="1" applyFont="1" applyFill="1" applyBorder="1" applyAlignment="1">
      <alignment horizontal="right" vertical="center"/>
    </xf>
    <xf numFmtId="2" fontId="22" fillId="6" borderId="25" xfId="2" applyNumberFormat="1" applyFont="1" applyFill="1" applyBorder="1" applyAlignment="1">
      <alignment horizontal="right" vertical="center"/>
    </xf>
    <xf numFmtId="165" fontId="22" fillId="0" borderId="24" xfId="2" applyNumberFormat="1" applyFont="1" applyBorder="1" applyAlignment="1">
      <alignment horizontal="center"/>
    </xf>
    <xf numFmtId="165" fontId="22" fillId="0" borderId="25" xfId="2" applyNumberFormat="1" applyFont="1" applyBorder="1" applyAlignment="1">
      <alignment horizontal="center"/>
    </xf>
    <xf numFmtId="0" fontId="22" fillId="6" borderId="26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164" fontId="22" fillId="6" borderId="24" xfId="2" applyNumberFormat="1" applyFont="1" applyFill="1" applyBorder="1" applyAlignment="1">
      <alignment horizontal="right" vertical="center"/>
    </xf>
    <xf numFmtId="164" fontId="22" fillId="6" borderId="25" xfId="2" applyNumberFormat="1" applyFont="1" applyFill="1" applyBorder="1" applyAlignment="1">
      <alignment horizontal="right" vertical="center"/>
    </xf>
    <xf numFmtId="0" fontId="27" fillId="6" borderId="31" xfId="2" applyFont="1" applyFill="1" applyBorder="1" applyAlignment="1">
      <alignment vertical="center"/>
    </xf>
    <xf numFmtId="0" fontId="27" fillId="6" borderId="32" xfId="2" applyFont="1" applyFill="1" applyBorder="1" applyAlignment="1">
      <alignment vertical="center"/>
    </xf>
    <xf numFmtId="0" fontId="27" fillId="6" borderId="33" xfId="2" applyFont="1" applyFill="1" applyBorder="1" applyAlignment="1">
      <alignment horizontal="center"/>
    </xf>
    <xf numFmtId="0" fontId="27" fillId="6" borderId="34" xfId="2" applyFont="1" applyFill="1" applyBorder="1" applyAlignment="1">
      <alignment horizontal="center"/>
    </xf>
    <xf numFmtId="165" fontId="27" fillId="6" borderId="35" xfId="2" applyNumberFormat="1" applyFont="1" applyFill="1" applyBorder="1" applyAlignment="1">
      <alignment horizontal="center"/>
    </xf>
    <xf numFmtId="9" fontId="22" fillId="0" borderId="22" xfId="3" applyFont="1" applyAlignment="1">
      <alignment horizontal="center" vertical="top"/>
    </xf>
    <xf numFmtId="0" fontId="27" fillId="0" borderId="22" xfId="2" applyFont="1" applyAlignment="1">
      <alignment horizontal="center"/>
    </xf>
    <xf numFmtId="0" fontId="19" fillId="0" borderId="22" xfId="2" applyFont="1"/>
    <xf numFmtId="10" fontId="27" fillId="0" borderId="34" xfId="2" applyNumberFormat="1" applyFont="1" applyBorder="1" applyAlignment="1">
      <alignment horizontal="center"/>
    </xf>
    <xf numFmtId="9" fontId="0" fillId="0" borderId="22" xfId="3" applyFont="1" applyAlignment="1">
      <alignment horizontal="center"/>
    </xf>
    <xf numFmtId="0" fontId="29" fillId="0" borderId="22" xfId="2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31" fillId="2" borderId="10" xfId="0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1" fillId="5" borderId="22" xfId="0" applyFont="1" applyFill="1" applyBorder="1" applyAlignment="1">
      <alignment horizontal="center" vertical="center"/>
    </xf>
    <xf numFmtId="0" fontId="22" fillId="0" borderId="37" xfId="2" applyFont="1" applyBorder="1" applyAlignment="1">
      <alignment horizontal="center" wrapText="1"/>
    </xf>
    <xf numFmtId="0" fontId="22" fillId="0" borderId="38" xfId="2" applyFont="1" applyBorder="1" applyAlignment="1">
      <alignment horizontal="center" wrapText="1"/>
    </xf>
    <xf numFmtId="0" fontId="22" fillId="0" borderId="38" xfId="2" applyFont="1" applyBorder="1" applyAlignment="1">
      <alignment horizontal="center"/>
    </xf>
    <xf numFmtId="0" fontId="22" fillId="0" borderId="37" xfId="2" applyFont="1" applyBorder="1" applyAlignment="1">
      <alignment horizontal="center" vertical="center" wrapText="1"/>
    </xf>
    <xf numFmtId="0" fontId="22" fillId="0" borderId="38" xfId="2" applyFont="1" applyBorder="1" applyAlignment="1">
      <alignment horizontal="center" vertical="center" wrapText="1"/>
    </xf>
    <xf numFmtId="0" fontId="22" fillId="0" borderId="38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8" fillId="0" borderId="40" xfId="2" applyFont="1" applyBorder="1" applyAlignment="1">
      <alignment horizontal="left" wrapText="1"/>
    </xf>
    <xf numFmtId="0" fontId="28" fillId="0" borderId="40" xfId="2" applyFont="1" applyBorder="1" applyAlignment="1">
      <alignment horizontal="left" vertical="top" wrapText="1"/>
    </xf>
    <xf numFmtId="0" fontId="22" fillId="0" borderId="37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/>
    </xf>
    <xf numFmtId="0" fontId="22" fillId="0" borderId="39" xfId="2" applyFont="1" applyBorder="1" applyAlignment="1">
      <alignment horizontal="center"/>
    </xf>
    <xf numFmtId="0" fontId="30" fillId="0" borderId="22" xfId="2" applyFont="1" applyAlignment="1">
      <alignment horizontal="left" wrapText="1"/>
    </xf>
    <xf numFmtId="0" fontId="30" fillId="0" borderId="22" xfId="2" applyFont="1" applyAlignment="1">
      <alignment horizontal="left"/>
    </xf>
  </cellXfs>
  <cellStyles count="4">
    <cellStyle name="Normal" xfId="0" builtinId="0" customBuiltin="1"/>
    <cellStyle name="Normal 2" xfId="2" xr:uid="{6D208B3C-C695-463B-8B7A-BA3B64A69E5F}"/>
    <cellStyle name="Percent" xfId="1" builtinId="5" customBuiltin="1"/>
    <cellStyle name="Percent 2" xfId="3" xr:uid="{CC77D997-6293-4007-81E7-480D550A7CB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78293867" count="1">
        <pm:charStyle name="Parasts" fontId="0" Id="1"/>
      </pm:charStyles>
      <pm:colors xmlns:pm="smNativeData" id="1678293867" count="5">
        <pm:color name="Krāsa 24" rgb="0070C0"/>
        <pm:color name="Krāsa 25" rgb="C5DFB3"/>
        <pm:color name="Krāsa 26" rgb="FFE697"/>
        <pm:color name="Krāsa 27" rgb="BDD7EE"/>
        <pm:color name="Krāsa 28" rgb="F8CAAB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topLeftCell="A12" zoomScale="130" workbookViewId="0">
      <selection activeCell="O36" sqref="O36"/>
    </sheetView>
  </sheetViews>
  <sheetFormatPr defaultRowHeight="14.4" x14ac:dyDescent="0.3"/>
  <cols>
    <col min="1" max="1" width="11.88671875" customWidth="1"/>
    <col min="2" max="2" width="4.21875" style="37" customWidth="1"/>
    <col min="3" max="3" width="6.77734375" customWidth="1"/>
    <col min="4" max="4" width="8.88671875" customWidth="1"/>
    <col min="5" max="5" width="9.5546875" customWidth="1"/>
    <col min="6" max="6" width="11.44140625" customWidth="1"/>
    <col min="7" max="7" width="11" customWidth="1"/>
    <col min="8" max="8" width="6.77734375" customWidth="1"/>
    <col min="9" max="9" width="8.88671875" customWidth="1"/>
    <col min="10" max="10" width="9.6640625" customWidth="1"/>
    <col min="11" max="11" width="11.33203125" customWidth="1"/>
    <col min="12" max="12" width="10.88671875" customWidth="1"/>
    <col min="13" max="13" width="5.77734375" customWidth="1"/>
  </cols>
  <sheetData>
    <row r="1" spans="1:13" s="1" customFormat="1" ht="42.6" customHeight="1" x14ac:dyDescent="0.3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3"/>
    </row>
    <row r="2" spans="1:13" s="3" customFormat="1" ht="18" x14ac:dyDescent="0.3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2"/>
    </row>
    <row r="3" spans="1:13" s="9" customFormat="1" ht="13.8" x14ac:dyDescent="0.3">
      <c r="A3" s="26"/>
      <c r="B3" s="15"/>
      <c r="C3" s="138" t="s">
        <v>2</v>
      </c>
      <c r="D3" s="139"/>
      <c r="E3" s="140"/>
      <c r="F3" s="140"/>
      <c r="G3" s="141"/>
      <c r="H3" s="138" t="s">
        <v>3</v>
      </c>
      <c r="I3" s="139"/>
      <c r="J3" s="140"/>
      <c r="K3" s="140"/>
      <c r="L3" s="141"/>
      <c r="M3" s="15"/>
    </row>
    <row r="4" spans="1:13" s="17" customFormat="1" ht="36" x14ac:dyDescent="0.25">
      <c r="B4" s="32" t="s">
        <v>4</v>
      </c>
      <c r="C4" s="18" t="s">
        <v>20</v>
      </c>
      <c r="D4" s="16" t="s">
        <v>22</v>
      </c>
      <c r="E4" s="19" t="s">
        <v>5</v>
      </c>
      <c r="F4" s="20" t="s">
        <v>23</v>
      </c>
      <c r="G4" s="19" t="s">
        <v>21</v>
      </c>
      <c r="H4" s="22" t="s">
        <v>20</v>
      </c>
      <c r="I4" s="23" t="s">
        <v>22</v>
      </c>
      <c r="J4" s="24" t="s">
        <v>5</v>
      </c>
      <c r="K4" s="20" t="s">
        <v>23</v>
      </c>
      <c r="L4" s="25" t="s">
        <v>21</v>
      </c>
      <c r="M4" s="21"/>
    </row>
    <row r="5" spans="1:13" s="9" customFormat="1" ht="15.75" customHeight="1" x14ac:dyDescent="0.3">
      <c r="A5" s="27" t="s">
        <v>6</v>
      </c>
      <c r="B5" s="33">
        <v>5</v>
      </c>
      <c r="C5" s="55">
        <v>152</v>
      </c>
      <c r="D5" s="56">
        <v>69</v>
      </c>
      <c r="E5" s="57">
        <v>240</v>
      </c>
      <c r="F5" s="142" t="s">
        <v>45</v>
      </c>
      <c r="G5" s="58">
        <f>E5*B5</f>
        <v>1200</v>
      </c>
      <c r="H5" s="55">
        <v>149</v>
      </c>
      <c r="I5" s="56">
        <v>69</v>
      </c>
      <c r="J5" s="57">
        <v>202</v>
      </c>
      <c r="K5" s="142" t="s">
        <v>44</v>
      </c>
      <c r="L5" s="53">
        <f>J5*B5</f>
        <v>1010</v>
      </c>
      <c r="M5" s="28"/>
    </row>
    <row r="6" spans="1:13" s="9" customFormat="1" ht="15.75" customHeight="1" x14ac:dyDescent="0.3">
      <c r="A6" s="29" t="s">
        <v>7</v>
      </c>
      <c r="B6" s="33">
        <f>B5-(B5*0.35)</f>
        <v>3.25</v>
      </c>
      <c r="C6" s="55">
        <v>20</v>
      </c>
      <c r="D6" s="56">
        <v>6</v>
      </c>
      <c r="E6" s="57">
        <v>33</v>
      </c>
      <c r="F6" s="146"/>
      <c r="G6" s="58">
        <f>E6*B6</f>
        <v>107.25</v>
      </c>
      <c r="H6" s="55">
        <v>19</v>
      </c>
      <c r="I6" s="56">
        <v>7</v>
      </c>
      <c r="J6" s="57">
        <v>26</v>
      </c>
      <c r="K6" s="146"/>
      <c r="L6" s="53">
        <f>J6*B6</f>
        <v>84.5</v>
      </c>
      <c r="M6" s="28"/>
    </row>
    <row r="7" spans="1:13" s="9" customFormat="1" ht="15.75" customHeight="1" x14ac:dyDescent="0.3">
      <c r="A7" s="29" t="s">
        <v>8</v>
      </c>
      <c r="B7" s="33">
        <f>B5-(B5*0.5)</f>
        <v>2.5</v>
      </c>
      <c r="C7" s="55">
        <v>14</v>
      </c>
      <c r="D7" s="56">
        <v>5</v>
      </c>
      <c r="E7" s="57">
        <v>22</v>
      </c>
      <c r="F7" s="146"/>
      <c r="G7" s="58">
        <f>E7*B7</f>
        <v>55</v>
      </c>
      <c r="H7" s="55">
        <v>17</v>
      </c>
      <c r="I7" s="56">
        <v>5</v>
      </c>
      <c r="J7" s="57">
        <v>23</v>
      </c>
      <c r="K7" s="146"/>
      <c r="L7" s="53">
        <f>J7*B7</f>
        <v>57.5</v>
      </c>
      <c r="M7" s="28"/>
    </row>
    <row r="8" spans="1:13" s="9" customFormat="1" ht="15.75" customHeight="1" x14ac:dyDescent="0.3">
      <c r="A8" s="29" t="s">
        <v>9</v>
      </c>
      <c r="B8" s="33">
        <f>B5-(B5*0.65)</f>
        <v>1.75</v>
      </c>
      <c r="C8" s="55">
        <v>0</v>
      </c>
      <c r="D8" s="56">
        <v>0</v>
      </c>
      <c r="E8" s="57">
        <v>0</v>
      </c>
      <c r="F8" s="146"/>
      <c r="G8" s="58">
        <f>E8*B8</f>
        <v>0</v>
      </c>
      <c r="H8" s="55">
        <v>0</v>
      </c>
      <c r="I8" s="56">
        <v>0</v>
      </c>
      <c r="J8" s="57">
        <v>0</v>
      </c>
      <c r="K8" s="146"/>
      <c r="L8" s="53">
        <f>J8*B8</f>
        <v>0</v>
      </c>
      <c r="M8" s="28"/>
    </row>
    <row r="9" spans="1:13" s="9" customFormat="1" ht="15.75" customHeight="1" x14ac:dyDescent="0.3">
      <c r="A9" s="29" t="s">
        <v>10</v>
      </c>
      <c r="B9" s="34" t="s">
        <v>11</v>
      </c>
      <c r="C9" s="55">
        <v>0</v>
      </c>
      <c r="D9" s="56">
        <v>0</v>
      </c>
      <c r="E9" s="57">
        <v>0</v>
      </c>
      <c r="F9" s="146"/>
      <c r="G9" s="58">
        <f>E9*B9</f>
        <v>0</v>
      </c>
      <c r="H9" s="55">
        <v>1</v>
      </c>
      <c r="I9" s="56"/>
      <c r="J9" s="57">
        <v>1</v>
      </c>
      <c r="K9" s="146"/>
      <c r="L9" s="53">
        <f>J9*B9</f>
        <v>0</v>
      </c>
      <c r="M9" s="28"/>
    </row>
    <row r="10" spans="1:13" s="9" customFormat="1" thickBot="1" x14ac:dyDescent="0.35">
      <c r="A10" s="30"/>
      <c r="B10" s="35" t="s">
        <v>12</v>
      </c>
      <c r="C10" s="59">
        <f>SUM(C5:C9)</f>
        <v>186</v>
      </c>
      <c r="D10" s="60">
        <f>SUM(D5:D9)</f>
        <v>80</v>
      </c>
      <c r="E10" s="61">
        <f>SUM(E5:E9)</f>
        <v>295</v>
      </c>
      <c r="F10" s="146"/>
      <c r="G10" s="62">
        <f t="shared" ref="G10:L10" si="0">SUM(G5:G9)</f>
        <v>1362.25</v>
      </c>
      <c r="H10" s="59">
        <f>SUM(H5:H9)</f>
        <v>186</v>
      </c>
      <c r="I10" s="60">
        <f>SUM(I5:I9)</f>
        <v>81</v>
      </c>
      <c r="J10" s="61">
        <f t="shared" si="0"/>
        <v>252</v>
      </c>
      <c r="K10" s="146"/>
      <c r="L10" s="54">
        <f t="shared" si="0"/>
        <v>1152</v>
      </c>
      <c r="M10" s="31"/>
    </row>
    <row r="11" spans="1:13" s="17" customFormat="1" ht="40.5" customHeight="1" x14ac:dyDescent="0.25">
      <c r="A11" s="38"/>
      <c r="B11" s="39"/>
      <c r="C11" s="40"/>
      <c r="D11" s="41">
        <f>D10/C10</f>
        <v>0.43010752688172044</v>
      </c>
      <c r="E11" s="19" t="s">
        <v>13</v>
      </c>
      <c r="F11" s="19" t="s">
        <v>24</v>
      </c>
      <c r="G11" s="10"/>
      <c r="H11" s="40"/>
      <c r="I11" s="41">
        <f>I10/H10</f>
        <v>0.43548387096774194</v>
      </c>
      <c r="J11" s="19" t="s">
        <v>13</v>
      </c>
      <c r="K11" s="19" t="s">
        <v>24</v>
      </c>
      <c r="L11" s="11"/>
      <c r="M11" s="42"/>
    </row>
    <row r="12" spans="1:13" s="17" customFormat="1" ht="12" x14ac:dyDescent="0.25">
      <c r="A12" s="38"/>
      <c r="B12" s="39"/>
      <c r="C12" s="40"/>
      <c r="D12" s="41"/>
      <c r="E12" s="24">
        <f>C10*4</f>
        <v>744</v>
      </c>
      <c r="F12" s="14">
        <f>E10/E12</f>
        <v>0.396505376344086</v>
      </c>
      <c r="G12" s="136"/>
      <c r="H12" s="40"/>
      <c r="I12" s="52"/>
      <c r="J12" s="24">
        <f>H10*4</f>
        <v>744</v>
      </c>
      <c r="K12" s="12">
        <f>J10/J12</f>
        <v>0.33870967741935482</v>
      </c>
      <c r="L12" s="7"/>
      <c r="M12" s="42"/>
    </row>
    <row r="13" spans="1:13" s="1" customFormat="1" ht="15.6" x14ac:dyDescent="0.3">
      <c r="B13" s="5"/>
    </row>
    <row r="14" spans="1:13" s="3" customFormat="1" ht="18.600000000000001" thickBot="1" x14ac:dyDescent="0.35">
      <c r="A14" s="147" t="s">
        <v>14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1:13" s="9" customFormat="1" ht="13.8" x14ac:dyDescent="0.3">
      <c r="A15" s="26"/>
      <c r="B15" s="15"/>
      <c r="C15" s="138" t="s">
        <v>2</v>
      </c>
      <c r="D15" s="139"/>
      <c r="E15" s="140"/>
      <c r="F15" s="140"/>
      <c r="G15" s="141"/>
      <c r="H15" s="138" t="s">
        <v>3</v>
      </c>
      <c r="I15" s="139"/>
      <c r="J15" s="140"/>
      <c r="K15" s="140"/>
      <c r="L15" s="141"/>
      <c r="M15" s="15"/>
    </row>
    <row r="16" spans="1:13" s="17" customFormat="1" ht="36" x14ac:dyDescent="0.25">
      <c r="B16" s="32" t="s">
        <v>4</v>
      </c>
      <c r="C16" s="18" t="s">
        <v>20</v>
      </c>
      <c r="D16" s="16" t="s">
        <v>22</v>
      </c>
      <c r="E16" s="19" t="s">
        <v>5</v>
      </c>
      <c r="F16" s="20" t="s">
        <v>23</v>
      </c>
      <c r="G16" s="19" t="s">
        <v>21</v>
      </c>
      <c r="H16" s="22" t="s">
        <v>20</v>
      </c>
      <c r="I16" s="23" t="s">
        <v>22</v>
      </c>
      <c r="J16" s="24" t="s">
        <v>5</v>
      </c>
      <c r="K16" s="20" t="s">
        <v>23</v>
      </c>
      <c r="L16" s="25" t="s">
        <v>21</v>
      </c>
      <c r="M16" s="21"/>
    </row>
    <row r="17" spans="1:13" s="9" customFormat="1" ht="13.8" x14ac:dyDescent="0.3">
      <c r="A17" s="43" t="s">
        <v>6</v>
      </c>
      <c r="B17" s="33">
        <v>5</v>
      </c>
      <c r="C17" s="44">
        <v>120</v>
      </c>
      <c r="D17" s="45">
        <v>89</v>
      </c>
      <c r="E17" s="46">
        <v>227</v>
      </c>
      <c r="F17" s="148" t="s">
        <v>18</v>
      </c>
      <c r="G17" s="47">
        <f t="shared" ref="G17:G22" si="1">E17*B17</f>
        <v>1135</v>
      </c>
      <c r="H17" s="44">
        <v>120</v>
      </c>
      <c r="I17" s="45">
        <v>70</v>
      </c>
      <c r="J17" s="45">
        <v>170</v>
      </c>
      <c r="K17" s="148" t="s">
        <v>19</v>
      </c>
      <c r="L17" s="47">
        <f t="shared" ref="L17:L22" si="2">J17*B17</f>
        <v>850</v>
      </c>
    </row>
    <row r="18" spans="1:13" s="9" customFormat="1" ht="13.8" x14ac:dyDescent="0.3">
      <c r="A18" s="29" t="s">
        <v>15</v>
      </c>
      <c r="B18" s="33">
        <f>B17-(B17*0.25)</f>
        <v>3.75</v>
      </c>
      <c r="C18" s="44">
        <v>99</v>
      </c>
      <c r="D18" s="45">
        <v>71</v>
      </c>
      <c r="E18" s="46">
        <v>172</v>
      </c>
      <c r="F18" s="149"/>
      <c r="G18" s="47">
        <f t="shared" si="1"/>
        <v>645</v>
      </c>
      <c r="H18" s="44">
        <v>99</v>
      </c>
      <c r="I18" s="45">
        <v>64</v>
      </c>
      <c r="J18" s="45">
        <v>151</v>
      </c>
      <c r="K18" s="149"/>
      <c r="L18" s="47">
        <f t="shared" si="2"/>
        <v>566.25</v>
      </c>
    </row>
    <row r="19" spans="1:13" s="9" customFormat="1" ht="13.8" x14ac:dyDescent="0.3">
      <c r="A19" s="29" t="s">
        <v>7</v>
      </c>
      <c r="B19" s="33">
        <f>B17-(B17*0.35)</f>
        <v>3.25</v>
      </c>
      <c r="C19" s="44">
        <v>55</v>
      </c>
      <c r="D19" s="45">
        <v>38</v>
      </c>
      <c r="E19" s="46">
        <v>94</v>
      </c>
      <c r="F19" s="149"/>
      <c r="G19" s="47">
        <f t="shared" si="1"/>
        <v>305.5</v>
      </c>
      <c r="H19" s="44">
        <v>55</v>
      </c>
      <c r="I19" s="45">
        <v>30</v>
      </c>
      <c r="J19" s="45">
        <v>73</v>
      </c>
      <c r="K19" s="149"/>
      <c r="L19" s="47">
        <f t="shared" si="2"/>
        <v>237.25</v>
      </c>
    </row>
    <row r="20" spans="1:13" s="9" customFormat="1" ht="13.8" x14ac:dyDescent="0.3">
      <c r="A20" s="29" t="s">
        <v>8</v>
      </c>
      <c r="B20" s="33">
        <f>B17-(B17*0.5)</f>
        <v>2.5</v>
      </c>
      <c r="C20" s="44">
        <v>62</v>
      </c>
      <c r="D20" s="45">
        <v>55</v>
      </c>
      <c r="E20" s="46">
        <v>128</v>
      </c>
      <c r="F20" s="149"/>
      <c r="G20" s="47">
        <f t="shared" si="1"/>
        <v>320</v>
      </c>
      <c r="H20" s="44">
        <v>62</v>
      </c>
      <c r="I20" s="45">
        <v>42</v>
      </c>
      <c r="J20" s="45">
        <v>114</v>
      </c>
      <c r="K20" s="149"/>
      <c r="L20" s="47">
        <f t="shared" si="2"/>
        <v>285</v>
      </c>
    </row>
    <row r="21" spans="1:13" s="9" customFormat="1" ht="13.8" x14ac:dyDescent="0.3">
      <c r="A21" s="29" t="s">
        <v>9</v>
      </c>
      <c r="B21" s="33">
        <f>B17-(B17*0.65)</f>
        <v>1.75</v>
      </c>
      <c r="C21" s="44">
        <v>0</v>
      </c>
      <c r="D21" s="45">
        <v>0</v>
      </c>
      <c r="E21" s="46">
        <v>0</v>
      </c>
      <c r="F21" s="149"/>
      <c r="G21" s="47">
        <f t="shared" si="1"/>
        <v>0</v>
      </c>
      <c r="H21" s="44">
        <v>0</v>
      </c>
      <c r="I21" s="45">
        <v>0</v>
      </c>
      <c r="J21" s="45">
        <v>0</v>
      </c>
      <c r="K21" s="149"/>
      <c r="L21" s="47">
        <f t="shared" si="2"/>
        <v>0</v>
      </c>
    </row>
    <row r="22" spans="1:13" s="9" customFormat="1" ht="13.8" x14ac:dyDescent="0.3">
      <c r="A22" s="29" t="s">
        <v>10</v>
      </c>
      <c r="B22" s="34" t="s">
        <v>11</v>
      </c>
      <c r="C22" s="44">
        <v>3</v>
      </c>
      <c r="D22" s="45">
        <v>3</v>
      </c>
      <c r="E22" s="46">
        <v>8</v>
      </c>
      <c r="F22" s="149"/>
      <c r="G22" s="47">
        <f t="shared" si="1"/>
        <v>0</v>
      </c>
      <c r="H22" s="44">
        <v>3</v>
      </c>
      <c r="I22" s="45">
        <v>2</v>
      </c>
      <c r="J22" s="45">
        <v>4</v>
      </c>
      <c r="K22" s="149"/>
      <c r="L22" s="47">
        <f t="shared" si="2"/>
        <v>0</v>
      </c>
    </row>
    <row r="23" spans="1:13" s="9" customFormat="1" ht="13.8" x14ac:dyDescent="0.3">
      <c r="B23" s="35" t="s">
        <v>12</v>
      </c>
      <c r="C23" s="48">
        <f>SUM(C17:C22)</f>
        <v>339</v>
      </c>
      <c r="D23" s="49">
        <f>SUM(D17:D22)</f>
        <v>256</v>
      </c>
      <c r="E23" s="50">
        <f>SUM(E17:E22)</f>
        <v>629</v>
      </c>
      <c r="F23" s="150"/>
      <c r="G23" s="51">
        <f>SUM(G17:G22)</f>
        <v>2405.5</v>
      </c>
      <c r="H23" s="48">
        <f>SUM(H17:H22)</f>
        <v>339</v>
      </c>
      <c r="I23" s="49">
        <v>208</v>
      </c>
      <c r="J23" s="50">
        <f>SUM(J17:J22)</f>
        <v>512</v>
      </c>
      <c r="K23" s="150"/>
      <c r="L23" s="51">
        <f>SUM(L17:L22)</f>
        <v>1938.5</v>
      </c>
    </row>
    <row r="24" spans="1:13" s="17" customFormat="1" ht="36" customHeight="1" x14ac:dyDescent="0.25">
      <c r="B24" s="21"/>
      <c r="C24" s="40"/>
      <c r="D24" s="52">
        <f>D23/C23</f>
        <v>0.75516224188790559</v>
      </c>
      <c r="E24" s="19" t="s">
        <v>13</v>
      </c>
      <c r="F24" s="19" t="s">
        <v>24</v>
      </c>
      <c r="H24" s="40"/>
      <c r="I24" s="52">
        <f>I23/H23</f>
        <v>0.6135693215339233</v>
      </c>
      <c r="J24" s="19" t="s">
        <v>13</v>
      </c>
      <c r="K24" s="19" t="s">
        <v>24</v>
      </c>
    </row>
    <row r="25" spans="1:13" s="17" customFormat="1" ht="12" x14ac:dyDescent="0.25">
      <c r="B25" s="21"/>
      <c r="C25" s="40"/>
      <c r="D25" s="52"/>
      <c r="E25" s="24">
        <v>1429</v>
      </c>
      <c r="F25" s="14">
        <f>E23/E25</f>
        <v>0.44016794961511546</v>
      </c>
      <c r="H25" s="40"/>
      <c r="I25" s="52"/>
      <c r="J25" s="24">
        <v>1320</v>
      </c>
      <c r="K25" s="14">
        <f>J23/J25</f>
        <v>0.38787878787878788</v>
      </c>
    </row>
    <row r="26" spans="1:13" s="17" customFormat="1" ht="12" x14ac:dyDescent="0.25">
      <c r="B26" s="21"/>
    </row>
    <row r="27" spans="1:13" s="4" customFormat="1" ht="18.600000000000001" thickBot="1" x14ac:dyDescent="0.4">
      <c r="A27" s="145" t="s">
        <v>16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</row>
    <row r="28" spans="1:13" s="9" customFormat="1" ht="13.8" x14ac:dyDescent="0.3">
      <c r="A28" s="26"/>
      <c r="B28" s="15"/>
      <c r="C28" s="138" t="s">
        <v>2</v>
      </c>
      <c r="D28" s="139"/>
      <c r="E28" s="140"/>
      <c r="F28" s="140"/>
      <c r="G28" s="141"/>
      <c r="H28" s="138" t="s">
        <v>3</v>
      </c>
      <c r="I28" s="139"/>
      <c r="J28" s="140"/>
      <c r="K28" s="140"/>
      <c r="L28" s="141"/>
      <c r="M28" s="15"/>
    </row>
    <row r="29" spans="1:13" s="1" customFormat="1" ht="36" x14ac:dyDescent="0.3">
      <c r="B29" s="36" t="s">
        <v>4</v>
      </c>
      <c r="C29" s="18" t="s">
        <v>20</v>
      </c>
      <c r="D29" s="16" t="s">
        <v>22</v>
      </c>
      <c r="E29" s="19" t="s">
        <v>5</v>
      </c>
      <c r="F29" s="20" t="s">
        <v>23</v>
      </c>
      <c r="G29" s="19" t="s">
        <v>21</v>
      </c>
      <c r="H29" s="22" t="s">
        <v>20</v>
      </c>
      <c r="I29" s="23" t="s">
        <v>22</v>
      </c>
      <c r="J29" s="24" t="s">
        <v>5</v>
      </c>
      <c r="K29" s="20" t="s">
        <v>23</v>
      </c>
      <c r="L29" s="25" t="s">
        <v>21</v>
      </c>
    </row>
    <row r="30" spans="1:13" s="9" customFormat="1" ht="13.8" x14ac:dyDescent="0.3">
      <c r="A30" s="43" t="s">
        <v>6</v>
      </c>
      <c r="B30" s="33">
        <v>5</v>
      </c>
      <c r="C30" s="55">
        <v>149</v>
      </c>
      <c r="D30" s="56">
        <v>126</v>
      </c>
      <c r="E30" s="57">
        <v>481</v>
      </c>
      <c r="F30" s="142" t="s">
        <v>25</v>
      </c>
      <c r="G30" s="58">
        <f>E30*B30</f>
        <v>2405</v>
      </c>
      <c r="H30" s="55">
        <v>149</v>
      </c>
      <c r="I30" s="56">
        <v>113</v>
      </c>
      <c r="J30" s="57">
        <v>374</v>
      </c>
      <c r="K30" s="142" t="s">
        <v>25</v>
      </c>
      <c r="L30" s="53">
        <f>J30*B30</f>
        <v>1870</v>
      </c>
    </row>
    <row r="31" spans="1:13" s="9" customFormat="1" ht="15.75" customHeight="1" x14ac:dyDescent="0.3">
      <c r="A31" s="29" t="s">
        <v>7</v>
      </c>
      <c r="B31" s="33">
        <f>B30-(B30*0.35)</f>
        <v>3.25</v>
      </c>
      <c r="C31" s="55">
        <v>40</v>
      </c>
      <c r="D31" s="56">
        <v>33</v>
      </c>
      <c r="E31" s="57">
        <v>122</v>
      </c>
      <c r="F31" s="146"/>
      <c r="G31" s="58">
        <f>E31*B31</f>
        <v>396.5</v>
      </c>
      <c r="H31" s="55">
        <v>40</v>
      </c>
      <c r="I31" s="56">
        <v>34</v>
      </c>
      <c r="J31" s="57">
        <v>95</v>
      </c>
      <c r="K31" s="146"/>
      <c r="L31" s="53">
        <f>J31*B31</f>
        <v>308.75</v>
      </c>
    </row>
    <row r="32" spans="1:13" s="9" customFormat="1" ht="15.75" customHeight="1" x14ac:dyDescent="0.3">
      <c r="A32" s="29" t="s">
        <v>8</v>
      </c>
      <c r="B32" s="33">
        <f>B30-(B30*0.5)</f>
        <v>2.5</v>
      </c>
      <c r="C32" s="55">
        <v>38</v>
      </c>
      <c r="D32" s="56">
        <v>27</v>
      </c>
      <c r="E32" s="57">
        <v>104</v>
      </c>
      <c r="F32" s="146"/>
      <c r="G32" s="58">
        <f>E32*B32</f>
        <v>260</v>
      </c>
      <c r="H32" s="55">
        <v>38</v>
      </c>
      <c r="I32" s="56">
        <v>26</v>
      </c>
      <c r="J32" s="57">
        <v>94</v>
      </c>
      <c r="K32" s="146"/>
      <c r="L32" s="53">
        <f>J32*B32</f>
        <v>235</v>
      </c>
    </row>
    <row r="33" spans="1:12" s="9" customFormat="1" ht="15.75" customHeight="1" x14ac:dyDescent="0.3">
      <c r="A33" s="29" t="s">
        <v>9</v>
      </c>
      <c r="B33" s="33">
        <f>B30-(B30*0.65)</f>
        <v>1.75</v>
      </c>
      <c r="C33" s="55">
        <v>3</v>
      </c>
      <c r="D33" s="56">
        <v>3</v>
      </c>
      <c r="E33" s="57">
        <v>22</v>
      </c>
      <c r="F33" s="146"/>
      <c r="G33" s="58">
        <f>E33*B33</f>
        <v>38.5</v>
      </c>
      <c r="H33" s="55">
        <v>3</v>
      </c>
      <c r="I33" s="56">
        <v>3</v>
      </c>
      <c r="J33" s="57">
        <v>15</v>
      </c>
      <c r="K33" s="146"/>
      <c r="L33" s="53">
        <f>J33*B33</f>
        <v>26.25</v>
      </c>
    </row>
    <row r="34" spans="1:12" s="9" customFormat="1" ht="15.75" customHeight="1" x14ac:dyDescent="0.3">
      <c r="A34" s="29" t="s">
        <v>10</v>
      </c>
      <c r="B34" s="34" t="s">
        <v>11</v>
      </c>
      <c r="C34" s="55">
        <v>1</v>
      </c>
      <c r="D34" s="56">
        <v>1</v>
      </c>
      <c r="E34" s="57">
        <v>2</v>
      </c>
      <c r="F34" s="146"/>
      <c r="G34" s="58">
        <f>E34*B34</f>
        <v>0</v>
      </c>
      <c r="H34" s="55">
        <v>1</v>
      </c>
      <c r="I34" s="56">
        <v>1</v>
      </c>
      <c r="J34" s="57">
        <v>1</v>
      </c>
      <c r="K34" s="146"/>
      <c r="L34" s="53">
        <f>J34*B34</f>
        <v>0</v>
      </c>
    </row>
    <row r="35" spans="1:12" s="9" customFormat="1" ht="16.5" customHeight="1" thickBot="1" x14ac:dyDescent="0.35">
      <c r="B35" s="35" t="s">
        <v>12</v>
      </c>
      <c r="C35" s="59">
        <f>SUM(C30:C34)</f>
        <v>231</v>
      </c>
      <c r="D35" s="60">
        <f>SUM(D30:D34)</f>
        <v>190</v>
      </c>
      <c r="E35" s="61">
        <f>SUM(E30:E34)</f>
        <v>731</v>
      </c>
      <c r="F35" s="146"/>
      <c r="G35" s="62">
        <f t="shared" ref="G35:L35" si="3">SUM(G30:G34)</f>
        <v>3100</v>
      </c>
      <c r="H35" s="59">
        <f>SUM(H30:H34)</f>
        <v>231</v>
      </c>
      <c r="I35" s="60">
        <f>SUM(I30:I34)</f>
        <v>177</v>
      </c>
      <c r="J35" s="61">
        <f t="shared" si="3"/>
        <v>579</v>
      </c>
      <c r="K35" s="146"/>
      <c r="L35" s="54">
        <f t="shared" si="3"/>
        <v>2440</v>
      </c>
    </row>
    <row r="36" spans="1:12" s="17" customFormat="1" ht="34.049999999999997" customHeight="1" x14ac:dyDescent="0.25">
      <c r="B36" s="39"/>
      <c r="C36" s="40"/>
      <c r="D36" s="41">
        <f>D35/C35</f>
        <v>0.82251082251082253</v>
      </c>
      <c r="E36" s="19" t="s">
        <v>13</v>
      </c>
      <c r="F36" s="19" t="s">
        <v>24</v>
      </c>
      <c r="H36" s="40"/>
      <c r="I36" s="41">
        <f>I35/H35</f>
        <v>0.76623376623376627</v>
      </c>
      <c r="J36" s="19" t="s">
        <v>13</v>
      </c>
      <c r="K36" s="19" t="s">
        <v>24</v>
      </c>
      <c r="L36" s="13"/>
    </row>
    <row r="37" spans="1:12" s="17" customFormat="1" ht="12" x14ac:dyDescent="0.25">
      <c r="B37" s="39"/>
      <c r="C37" s="40"/>
      <c r="D37" s="41"/>
      <c r="E37" s="24">
        <v>910</v>
      </c>
      <c r="F37" s="12">
        <f>E35/E37</f>
        <v>0.80329670329670333</v>
      </c>
      <c r="H37" s="40"/>
      <c r="I37" s="41"/>
      <c r="J37" s="24">
        <v>794</v>
      </c>
      <c r="K37" s="12">
        <f>J35/J37</f>
        <v>0.72921914357682616</v>
      </c>
      <c r="L37" s="8"/>
    </row>
    <row r="38" spans="1:12" x14ac:dyDescent="0.3">
      <c r="H38" s="6"/>
      <c r="I38" s="6"/>
    </row>
    <row r="39" spans="1:12" ht="19.05" customHeight="1" x14ac:dyDescent="0.3">
      <c r="A39" s="137" t="s">
        <v>17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</row>
    <row r="40" spans="1:12" s="9" customFormat="1" ht="15" customHeight="1" x14ac:dyDescent="0.3">
      <c r="A40" s="26"/>
      <c r="B40" s="15"/>
      <c r="C40" s="138" t="s">
        <v>2</v>
      </c>
      <c r="D40" s="139"/>
      <c r="E40" s="140"/>
      <c r="F40" s="140"/>
      <c r="G40" s="141"/>
      <c r="H40" s="138" t="s">
        <v>3</v>
      </c>
      <c r="I40" s="139"/>
      <c r="J40" s="140"/>
      <c r="K40" s="140"/>
      <c r="L40" s="141"/>
    </row>
    <row r="41" spans="1:12" ht="36" x14ac:dyDescent="0.3">
      <c r="A41" s="1"/>
      <c r="B41" s="36" t="s">
        <v>4</v>
      </c>
      <c r="C41" s="18" t="s">
        <v>20</v>
      </c>
      <c r="D41" s="16" t="s">
        <v>22</v>
      </c>
      <c r="E41" s="19" t="s">
        <v>5</v>
      </c>
      <c r="F41" s="20" t="s">
        <v>23</v>
      </c>
      <c r="G41" s="19" t="s">
        <v>21</v>
      </c>
      <c r="H41" s="22" t="s">
        <v>20</v>
      </c>
      <c r="I41" s="23" t="s">
        <v>22</v>
      </c>
      <c r="J41" s="24" t="s">
        <v>5</v>
      </c>
      <c r="K41" s="20" t="s">
        <v>23</v>
      </c>
      <c r="L41" s="25" t="s">
        <v>21</v>
      </c>
    </row>
    <row r="42" spans="1:12" s="9" customFormat="1" ht="13.8" x14ac:dyDescent="0.3">
      <c r="A42" s="43" t="s">
        <v>6</v>
      </c>
      <c r="B42" s="33">
        <v>5</v>
      </c>
      <c r="C42" s="55">
        <v>63</v>
      </c>
      <c r="D42" s="56">
        <v>46</v>
      </c>
      <c r="E42" s="65">
        <v>109</v>
      </c>
      <c r="F42" s="142" t="s">
        <v>26</v>
      </c>
      <c r="G42" s="63">
        <v>545</v>
      </c>
      <c r="H42" s="55">
        <v>62</v>
      </c>
      <c r="I42" s="56">
        <v>53</v>
      </c>
      <c r="J42" s="65">
        <v>107</v>
      </c>
      <c r="K42" s="142" t="s">
        <v>26</v>
      </c>
      <c r="L42" s="63">
        <f>J42*B42</f>
        <v>535</v>
      </c>
    </row>
    <row r="43" spans="1:12" s="9" customFormat="1" ht="13.8" x14ac:dyDescent="0.3">
      <c r="A43" s="29" t="s">
        <v>7</v>
      </c>
      <c r="B43" s="33">
        <f>B42-(B42*0.35)</f>
        <v>3.25</v>
      </c>
      <c r="C43" s="55">
        <v>6</v>
      </c>
      <c r="D43" s="56">
        <v>6</v>
      </c>
      <c r="E43" s="65">
        <v>17</v>
      </c>
      <c r="F43" s="143"/>
      <c r="G43" s="63">
        <v>55.25</v>
      </c>
      <c r="H43" s="55">
        <v>6</v>
      </c>
      <c r="I43" s="56">
        <v>6</v>
      </c>
      <c r="J43" s="65">
        <v>18</v>
      </c>
      <c r="K43" s="143"/>
      <c r="L43" s="63">
        <f>J43*B43</f>
        <v>58.5</v>
      </c>
    </row>
    <row r="44" spans="1:12" s="9" customFormat="1" ht="13.8" x14ac:dyDescent="0.3">
      <c r="A44" s="29" t="s">
        <v>8</v>
      </c>
      <c r="B44" s="33">
        <f>B42-(B42*0.5)</f>
        <v>2.5</v>
      </c>
      <c r="C44" s="55">
        <v>8</v>
      </c>
      <c r="D44" s="56">
        <v>8</v>
      </c>
      <c r="E44" s="65">
        <v>20</v>
      </c>
      <c r="F44" s="143"/>
      <c r="G44" s="63">
        <v>50</v>
      </c>
      <c r="H44" s="55">
        <v>9</v>
      </c>
      <c r="I44" s="56">
        <v>9</v>
      </c>
      <c r="J44" s="65">
        <v>23</v>
      </c>
      <c r="K44" s="143"/>
      <c r="L44" s="63">
        <f>J44*B44</f>
        <v>57.5</v>
      </c>
    </row>
    <row r="45" spans="1:12" s="9" customFormat="1" ht="13.8" x14ac:dyDescent="0.3">
      <c r="A45" s="29" t="s">
        <v>9</v>
      </c>
      <c r="B45" s="33">
        <f>B42-(B42*0.65)</f>
        <v>1.75</v>
      </c>
      <c r="C45" s="55">
        <v>0</v>
      </c>
      <c r="D45" s="56">
        <v>0</v>
      </c>
      <c r="E45" s="57">
        <v>0</v>
      </c>
      <c r="F45" s="143"/>
      <c r="G45" s="63">
        <v>0</v>
      </c>
      <c r="H45" s="55">
        <v>0</v>
      </c>
      <c r="I45" s="56">
        <v>0</v>
      </c>
      <c r="J45" s="57">
        <v>0</v>
      </c>
      <c r="K45" s="143"/>
      <c r="L45" s="63">
        <f>J45*B45</f>
        <v>0</v>
      </c>
    </row>
    <row r="46" spans="1:12" s="9" customFormat="1" ht="13.8" x14ac:dyDescent="0.3">
      <c r="A46" s="29" t="s">
        <v>10</v>
      </c>
      <c r="B46" s="34" t="s">
        <v>11</v>
      </c>
      <c r="C46" s="55">
        <v>0</v>
      </c>
      <c r="D46" s="56">
        <v>0</v>
      </c>
      <c r="E46" s="65">
        <v>0</v>
      </c>
      <c r="F46" s="143"/>
      <c r="G46" s="63">
        <v>0</v>
      </c>
      <c r="H46" s="55">
        <v>0</v>
      </c>
      <c r="I46" s="56">
        <v>0</v>
      </c>
      <c r="J46" s="65">
        <v>0</v>
      </c>
      <c r="K46" s="143"/>
      <c r="L46" s="63">
        <f>J46*B46</f>
        <v>0</v>
      </c>
    </row>
    <row r="47" spans="1:12" s="9" customFormat="1" thickBot="1" x14ac:dyDescent="0.35">
      <c r="B47" s="35" t="s">
        <v>12</v>
      </c>
      <c r="C47" s="48">
        <f>SUM(C42:C46)</f>
        <v>77</v>
      </c>
      <c r="D47" s="49">
        <f>SUM(D42:D46)</f>
        <v>60</v>
      </c>
      <c r="E47" s="50">
        <f>SUM(E42:E46)</f>
        <v>146</v>
      </c>
      <c r="F47" s="144"/>
      <c r="G47" s="64">
        <f>SUM(G42:G46)</f>
        <v>650.25</v>
      </c>
      <c r="H47" s="59">
        <f>SUM(H42:H46)</f>
        <v>77</v>
      </c>
      <c r="I47" s="60">
        <f>SUM(I42:I46)</f>
        <v>68</v>
      </c>
      <c r="J47" s="66">
        <f>SUM(J42:J46)</f>
        <v>148</v>
      </c>
      <c r="K47" s="144"/>
      <c r="L47" s="64">
        <f t="shared" ref="L47" si="4">SUM(L42:L46)</f>
        <v>651</v>
      </c>
    </row>
    <row r="48" spans="1:12" s="17" customFormat="1" ht="37.049999999999997" customHeight="1" x14ac:dyDescent="0.25">
      <c r="B48" s="21"/>
      <c r="C48" s="40"/>
      <c r="D48" s="52">
        <f>D47/C47</f>
        <v>0.77922077922077926</v>
      </c>
      <c r="E48" s="19" t="s">
        <v>13</v>
      </c>
      <c r="F48" s="19" t="s">
        <v>24</v>
      </c>
      <c r="H48" s="40"/>
      <c r="I48" s="52">
        <f>I47/H47</f>
        <v>0.88311688311688308</v>
      </c>
      <c r="J48" s="19" t="s">
        <v>13</v>
      </c>
      <c r="K48" s="19" t="s">
        <v>24</v>
      </c>
    </row>
    <row r="49" spans="2:11" s="17" customFormat="1" ht="12" x14ac:dyDescent="0.25">
      <c r="B49" s="21"/>
      <c r="E49" s="24">
        <v>308</v>
      </c>
      <c r="F49" s="14">
        <f>E47/E49</f>
        <v>0.47402597402597402</v>
      </c>
      <c r="H49" s="67"/>
      <c r="I49" s="67"/>
      <c r="J49" s="24">
        <v>308</v>
      </c>
      <c r="K49" s="14">
        <f>J47/J49</f>
        <v>0.48051948051948051</v>
      </c>
    </row>
    <row r="51" spans="2:11" ht="15.75" customHeight="1" x14ac:dyDescent="0.3"/>
    <row r="52" spans="2:11" ht="15.75" customHeight="1" x14ac:dyDescent="0.3"/>
    <row r="53" spans="2:11" ht="15.75" customHeight="1" x14ac:dyDescent="0.3"/>
    <row r="54" spans="2:11" ht="15.75" customHeight="1" x14ac:dyDescent="0.3"/>
    <row r="55" spans="2:11" ht="15.75" customHeight="1" x14ac:dyDescent="0.3"/>
  </sheetData>
  <mergeCells count="21">
    <mergeCell ref="A1:L1"/>
    <mergeCell ref="A2:L2"/>
    <mergeCell ref="C3:G3"/>
    <mergeCell ref="H3:L3"/>
    <mergeCell ref="F5:F10"/>
    <mergeCell ref="K5:K10"/>
    <mergeCell ref="A14:L14"/>
    <mergeCell ref="C15:G15"/>
    <mergeCell ref="H15:L15"/>
    <mergeCell ref="F17:F23"/>
    <mergeCell ref="K17:K23"/>
    <mergeCell ref="A27:L27"/>
    <mergeCell ref="C28:G28"/>
    <mergeCell ref="H28:L28"/>
    <mergeCell ref="F30:F35"/>
    <mergeCell ref="K30:K35"/>
    <mergeCell ref="A39:L39"/>
    <mergeCell ref="C40:G40"/>
    <mergeCell ref="H40:L40"/>
    <mergeCell ref="F42:F47"/>
    <mergeCell ref="K42:K47"/>
  </mergeCells>
  <pageMargins left="0.7" right="0.7" top="0.75" bottom="0.75" header="0.3" footer="0.3"/>
  <pageSetup paperSize="9" fitToWidth="0" orientation="portrait" r:id="rId1"/>
  <legacyDrawing r:id="rId2"/>
  <extLst>
    <ext uri="smNativeData">
      <pm:sheetPrefs xmlns:pm="smNativeData" day="167829386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D969-1C1E-4829-A86B-C86D65F63DE0}">
  <dimension ref="A1:M53"/>
  <sheetViews>
    <sheetView zoomScaleNormal="100" zoomScaleSheetLayoutView="90" workbookViewId="0">
      <selection activeCell="F10" sqref="F10"/>
    </sheetView>
  </sheetViews>
  <sheetFormatPr defaultColWidth="8.77734375" defaultRowHeight="14.4" x14ac:dyDescent="0.3"/>
  <cols>
    <col min="1" max="1" width="14.77734375" style="108" customWidth="1"/>
    <col min="2" max="2" width="5.44140625" style="108" customWidth="1"/>
    <col min="3" max="3" width="12.21875" style="108" customWidth="1"/>
    <col min="4" max="4" width="11.6640625" style="108" bestFit="1" customWidth="1"/>
    <col min="5" max="5" width="15.109375" style="108" bestFit="1" customWidth="1"/>
    <col min="6" max="6" width="13.44140625" style="108" bestFit="1" customWidth="1"/>
    <col min="7" max="7" width="12.44140625" style="108" bestFit="1" customWidth="1"/>
    <col min="8" max="8" width="9.77734375" style="108" bestFit="1" customWidth="1"/>
    <col min="9" max="9" width="11.77734375" style="108" customWidth="1"/>
    <col min="10" max="10" width="15.109375" style="108" bestFit="1" customWidth="1"/>
    <col min="11" max="11" width="14" style="108" customWidth="1"/>
    <col min="12" max="12" width="11.44140625" style="108" bestFit="1" customWidth="1"/>
    <col min="13" max="13" width="5.77734375" style="108" customWidth="1"/>
    <col min="14" max="16384" width="8.77734375" style="108"/>
  </cols>
  <sheetData>
    <row r="1" spans="1:13" s="69" customFormat="1" ht="42.45" customHeight="1" x14ac:dyDescent="0.3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68"/>
    </row>
    <row r="2" spans="1:13" s="71" customFormat="1" ht="18.600000000000001" thickBot="1" x14ac:dyDescent="0.3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70"/>
    </row>
    <row r="3" spans="1:13" s="69" customFormat="1" ht="32.549999999999997" customHeight="1" x14ac:dyDescent="0.3">
      <c r="A3" s="72"/>
      <c r="C3" s="154" t="s">
        <v>27</v>
      </c>
      <c r="D3" s="155"/>
      <c r="E3" s="156"/>
      <c r="F3" s="156"/>
      <c r="G3" s="156"/>
      <c r="H3" s="157" t="s">
        <v>28</v>
      </c>
      <c r="I3" s="158"/>
      <c r="J3" s="159"/>
      <c r="K3" s="159"/>
      <c r="L3" s="160"/>
      <c r="M3" s="73"/>
    </row>
    <row r="4" spans="1:13" s="69" customFormat="1" ht="46.8" x14ac:dyDescent="0.3">
      <c r="B4" s="74" t="s">
        <v>4</v>
      </c>
      <c r="C4" s="75" t="s">
        <v>29</v>
      </c>
      <c r="D4" s="76" t="s">
        <v>30</v>
      </c>
      <c r="E4" s="77" t="s">
        <v>31</v>
      </c>
      <c r="F4" s="77" t="s">
        <v>32</v>
      </c>
      <c r="G4" s="78" t="s">
        <v>33</v>
      </c>
      <c r="H4" s="75" t="s">
        <v>29</v>
      </c>
      <c r="I4" s="76" t="s">
        <v>30</v>
      </c>
      <c r="J4" s="77" t="s">
        <v>31</v>
      </c>
      <c r="K4" s="77" t="s">
        <v>32</v>
      </c>
      <c r="L4" s="79" t="s">
        <v>33</v>
      </c>
      <c r="M4" s="73"/>
    </row>
    <row r="5" spans="1:13" s="69" customFormat="1" ht="15.75" customHeight="1" x14ac:dyDescent="0.3">
      <c r="A5" s="80" t="s">
        <v>6</v>
      </c>
      <c r="B5" s="81">
        <v>5</v>
      </c>
      <c r="C5" s="82"/>
      <c r="D5" s="83"/>
      <c r="E5" s="77">
        <v>134</v>
      </c>
      <c r="F5" s="78"/>
      <c r="G5" s="84">
        <f>E5*B5</f>
        <v>670</v>
      </c>
      <c r="H5" s="82"/>
      <c r="I5" s="83"/>
      <c r="J5" s="77">
        <v>140</v>
      </c>
      <c r="K5" s="78"/>
      <c r="L5" s="85">
        <f>J5*B5</f>
        <v>700</v>
      </c>
      <c r="M5" s="86"/>
    </row>
    <row r="6" spans="1:13" s="69" customFormat="1" ht="15.75" customHeight="1" x14ac:dyDescent="0.3">
      <c r="A6" s="87" t="s">
        <v>7</v>
      </c>
      <c r="B6" s="81">
        <f>B5-(B5*0.35)</f>
        <v>3.25</v>
      </c>
      <c r="C6" s="82"/>
      <c r="D6" s="83"/>
      <c r="E6" s="77">
        <v>17</v>
      </c>
      <c r="F6" s="78"/>
      <c r="G6" s="84">
        <f>E6*B6</f>
        <v>55.25</v>
      </c>
      <c r="H6" s="82"/>
      <c r="I6" s="83"/>
      <c r="J6" s="77">
        <v>10</v>
      </c>
      <c r="K6" s="78"/>
      <c r="L6" s="85">
        <f>J6*B6</f>
        <v>32.5</v>
      </c>
      <c r="M6" s="86"/>
    </row>
    <row r="7" spans="1:13" s="69" customFormat="1" ht="15.75" customHeight="1" x14ac:dyDescent="0.3">
      <c r="A7" s="87" t="s">
        <v>8</v>
      </c>
      <c r="B7" s="81">
        <f>B5-(B5*0.5)</f>
        <v>2.5</v>
      </c>
      <c r="C7" s="82"/>
      <c r="D7" s="83"/>
      <c r="E7" s="77">
        <v>9</v>
      </c>
      <c r="F7" s="78"/>
      <c r="G7" s="84">
        <f>E7*B7</f>
        <v>22.5</v>
      </c>
      <c r="H7" s="82"/>
      <c r="I7" s="83"/>
      <c r="J7" s="77">
        <v>18</v>
      </c>
      <c r="K7" s="78"/>
      <c r="L7" s="85">
        <f>J7*B7</f>
        <v>45</v>
      </c>
      <c r="M7" s="86"/>
    </row>
    <row r="8" spans="1:13" s="69" customFormat="1" ht="15.75" customHeight="1" x14ac:dyDescent="0.3">
      <c r="A8" s="87" t="s">
        <v>9</v>
      </c>
      <c r="B8" s="81">
        <f>B5-(B5*0.65)</f>
        <v>1.75</v>
      </c>
      <c r="C8" s="82"/>
      <c r="D8" s="83"/>
      <c r="E8" s="77">
        <v>0</v>
      </c>
      <c r="F8" s="78"/>
      <c r="G8" s="84">
        <f>E8*B8</f>
        <v>0</v>
      </c>
      <c r="H8" s="82"/>
      <c r="I8" s="83"/>
      <c r="J8" s="77">
        <v>0</v>
      </c>
      <c r="K8" s="78"/>
      <c r="L8" s="85">
        <f>J8*B8</f>
        <v>0</v>
      </c>
      <c r="M8" s="86"/>
    </row>
    <row r="9" spans="1:13" s="69" customFormat="1" ht="15.75" customHeight="1" x14ac:dyDescent="0.3">
      <c r="A9" s="87" t="s">
        <v>10</v>
      </c>
      <c r="B9" s="88" t="s">
        <v>11</v>
      </c>
      <c r="C9" s="82"/>
      <c r="D9" s="83"/>
      <c r="E9" s="77">
        <v>0</v>
      </c>
      <c r="F9" s="78"/>
      <c r="G9" s="84">
        <f>E9*B9</f>
        <v>0</v>
      </c>
      <c r="H9" s="82"/>
      <c r="I9" s="83"/>
      <c r="J9" s="77">
        <v>0</v>
      </c>
      <c r="K9" s="78"/>
      <c r="L9" s="85">
        <f>J9*B9</f>
        <v>0</v>
      </c>
      <c r="M9" s="86"/>
    </row>
    <row r="10" spans="1:13" s="69" customFormat="1" ht="16.2" thickBot="1" x14ac:dyDescent="0.35">
      <c r="A10" s="89"/>
      <c r="B10" s="90" t="s">
        <v>12</v>
      </c>
      <c r="C10" s="91">
        <v>186</v>
      </c>
      <c r="D10" s="92">
        <v>98</v>
      </c>
      <c r="E10" s="93">
        <f t="shared" ref="E10:L10" si="0">SUM(E5:E9)</f>
        <v>160</v>
      </c>
      <c r="F10" s="94">
        <v>0.31</v>
      </c>
      <c r="G10" s="95">
        <f t="shared" si="0"/>
        <v>747.75</v>
      </c>
      <c r="H10" s="91">
        <v>186</v>
      </c>
      <c r="I10" s="92">
        <v>86</v>
      </c>
      <c r="J10" s="93">
        <f t="shared" si="0"/>
        <v>168</v>
      </c>
      <c r="K10" s="94">
        <v>0.23</v>
      </c>
      <c r="L10" s="96">
        <f t="shared" si="0"/>
        <v>777.5</v>
      </c>
      <c r="M10" s="97"/>
    </row>
    <row r="11" spans="1:13" s="69" customFormat="1" ht="37.950000000000003" customHeight="1" x14ac:dyDescent="0.3">
      <c r="A11" s="89"/>
      <c r="B11" s="90"/>
      <c r="C11" s="98"/>
      <c r="D11" s="99">
        <f>D10/C10</f>
        <v>0.5268817204301075</v>
      </c>
      <c r="E11" s="100"/>
      <c r="F11" s="161" t="s">
        <v>34</v>
      </c>
      <c r="G11" s="161"/>
      <c r="H11" s="98"/>
      <c r="I11" s="99">
        <f>I10/H10</f>
        <v>0.46236559139784944</v>
      </c>
      <c r="J11" s="100"/>
      <c r="K11" s="162" t="s">
        <v>35</v>
      </c>
      <c r="L11" s="162"/>
      <c r="M11" s="97"/>
    </row>
    <row r="12" spans="1:13" s="69" customFormat="1" ht="15.6" x14ac:dyDescent="0.3"/>
    <row r="13" spans="1:13" s="71" customFormat="1" ht="18.600000000000001" thickBot="1" x14ac:dyDescent="0.35">
      <c r="A13" s="147" t="s">
        <v>14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1:13" s="69" customFormat="1" ht="29.55" customHeight="1" x14ac:dyDescent="0.3">
      <c r="A14" s="72"/>
      <c r="C14" s="154" t="s">
        <v>27</v>
      </c>
      <c r="D14" s="155"/>
      <c r="E14" s="156"/>
      <c r="F14" s="156"/>
      <c r="G14" s="156"/>
      <c r="H14" s="163" t="s">
        <v>28</v>
      </c>
      <c r="I14" s="159"/>
      <c r="J14" s="159"/>
      <c r="K14" s="159"/>
      <c r="L14" s="160"/>
    </row>
    <row r="15" spans="1:13" s="69" customFormat="1" ht="46.8" x14ac:dyDescent="0.3">
      <c r="B15" s="74" t="s">
        <v>4</v>
      </c>
      <c r="C15" s="75" t="s">
        <v>29</v>
      </c>
      <c r="D15" s="76" t="s">
        <v>30</v>
      </c>
      <c r="E15" s="77" t="s">
        <v>31</v>
      </c>
      <c r="F15" s="77" t="s">
        <v>32</v>
      </c>
      <c r="G15" s="79" t="s">
        <v>33</v>
      </c>
      <c r="H15" s="75" t="s">
        <v>29</v>
      </c>
      <c r="I15" s="76" t="s">
        <v>30</v>
      </c>
      <c r="J15" s="77" t="s">
        <v>31</v>
      </c>
      <c r="K15" s="77" t="s">
        <v>32</v>
      </c>
      <c r="L15" s="79" t="s">
        <v>33</v>
      </c>
    </row>
    <row r="16" spans="1:13" s="69" customFormat="1" ht="15.6" x14ac:dyDescent="0.3">
      <c r="A16" s="101" t="s">
        <v>6</v>
      </c>
      <c r="B16" s="81">
        <v>5</v>
      </c>
      <c r="C16" s="82"/>
      <c r="D16" s="83"/>
      <c r="E16" s="102">
        <v>134</v>
      </c>
      <c r="F16" s="103"/>
      <c r="G16" s="104">
        <f t="shared" ref="G16:G21" si="1">E16*B16</f>
        <v>670</v>
      </c>
      <c r="H16" s="82"/>
      <c r="I16" s="83"/>
      <c r="J16" s="102">
        <v>166</v>
      </c>
      <c r="K16" s="103"/>
      <c r="L16" s="104">
        <f t="shared" ref="L16:L21" si="2">J16*B16</f>
        <v>830</v>
      </c>
    </row>
    <row r="17" spans="1:12" s="69" customFormat="1" ht="15.6" x14ac:dyDescent="0.3">
      <c r="A17" s="87" t="s">
        <v>15</v>
      </c>
      <c r="B17" s="81">
        <f>B16-(B16*0.25)</f>
        <v>3.75</v>
      </c>
      <c r="C17" s="82"/>
      <c r="D17" s="83"/>
      <c r="E17" s="102">
        <v>116</v>
      </c>
      <c r="F17" s="103"/>
      <c r="G17" s="104">
        <f t="shared" si="1"/>
        <v>435</v>
      </c>
      <c r="H17" s="82"/>
      <c r="I17" s="83"/>
      <c r="J17" s="102">
        <v>118</v>
      </c>
      <c r="K17" s="103"/>
      <c r="L17" s="104">
        <f t="shared" si="2"/>
        <v>442.5</v>
      </c>
    </row>
    <row r="18" spans="1:12" s="69" customFormat="1" ht="15.6" x14ac:dyDescent="0.3">
      <c r="A18" s="87" t="s">
        <v>7</v>
      </c>
      <c r="B18" s="81">
        <f>B16-(B16*0.35)</f>
        <v>3.25</v>
      </c>
      <c r="C18" s="82"/>
      <c r="D18" s="83"/>
      <c r="E18" s="102">
        <v>53</v>
      </c>
      <c r="F18" s="103"/>
      <c r="G18" s="104">
        <f t="shared" si="1"/>
        <v>172.25</v>
      </c>
      <c r="H18" s="82"/>
      <c r="I18" s="83"/>
      <c r="J18" s="102">
        <v>52</v>
      </c>
      <c r="K18" s="103"/>
      <c r="L18" s="104">
        <f t="shared" si="2"/>
        <v>169</v>
      </c>
    </row>
    <row r="19" spans="1:12" s="69" customFormat="1" ht="15.6" x14ac:dyDescent="0.3">
      <c r="A19" s="87" t="s">
        <v>8</v>
      </c>
      <c r="B19" s="81">
        <f>B16-(B16*0.5)</f>
        <v>2.5</v>
      </c>
      <c r="C19" s="82"/>
      <c r="D19" s="83"/>
      <c r="E19" s="102">
        <v>81</v>
      </c>
      <c r="F19" s="103"/>
      <c r="G19" s="104">
        <f t="shared" si="1"/>
        <v>202.5</v>
      </c>
      <c r="H19" s="82"/>
      <c r="I19" s="83"/>
      <c r="J19" s="102">
        <v>76</v>
      </c>
      <c r="K19" s="103"/>
      <c r="L19" s="104">
        <f t="shared" si="2"/>
        <v>190</v>
      </c>
    </row>
    <row r="20" spans="1:12" s="69" customFormat="1" ht="15.6" x14ac:dyDescent="0.3">
      <c r="A20" s="87" t="s">
        <v>9</v>
      </c>
      <c r="B20" s="81">
        <f>B16-(B16*0.65)</f>
        <v>1.75</v>
      </c>
      <c r="C20" s="82"/>
      <c r="D20" s="83"/>
      <c r="E20" s="102">
        <v>0</v>
      </c>
      <c r="F20" s="103"/>
      <c r="G20" s="104">
        <f t="shared" si="1"/>
        <v>0</v>
      </c>
      <c r="H20" s="82"/>
      <c r="I20" s="83"/>
      <c r="J20" s="102">
        <v>0</v>
      </c>
      <c r="K20" s="103"/>
      <c r="L20" s="104">
        <f t="shared" si="2"/>
        <v>0</v>
      </c>
    </row>
    <row r="21" spans="1:12" s="69" customFormat="1" ht="15.6" x14ac:dyDescent="0.3">
      <c r="A21" s="87" t="s">
        <v>10</v>
      </c>
      <c r="B21" s="88" t="s">
        <v>11</v>
      </c>
      <c r="C21" s="82"/>
      <c r="D21" s="83"/>
      <c r="E21" s="102">
        <v>1</v>
      </c>
      <c r="F21" s="103"/>
      <c r="G21" s="104">
        <f t="shared" si="1"/>
        <v>0</v>
      </c>
      <c r="H21" s="82"/>
      <c r="I21" s="83"/>
      <c r="J21" s="102">
        <v>5</v>
      </c>
      <c r="K21" s="103"/>
      <c r="L21" s="104">
        <f t="shared" si="2"/>
        <v>0</v>
      </c>
    </row>
    <row r="22" spans="1:12" s="69" customFormat="1" ht="16.2" thickBot="1" x14ac:dyDescent="0.35">
      <c r="B22" s="90" t="s">
        <v>12</v>
      </c>
      <c r="C22" s="91">
        <v>354</v>
      </c>
      <c r="D22" s="92">
        <v>241</v>
      </c>
      <c r="E22" s="105">
        <f t="shared" ref="E22:L22" si="3">SUM(E16:E21)</f>
        <v>385</v>
      </c>
      <c r="F22" s="106">
        <v>0.5</v>
      </c>
      <c r="G22" s="107">
        <f t="shared" si="3"/>
        <v>1479.75</v>
      </c>
      <c r="H22" s="91">
        <v>354</v>
      </c>
      <c r="I22" s="92">
        <v>208</v>
      </c>
      <c r="J22" s="105">
        <f t="shared" si="3"/>
        <v>417</v>
      </c>
      <c r="K22" s="106">
        <v>0.38</v>
      </c>
      <c r="L22" s="107">
        <f t="shared" si="3"/>
        <v>1631.5</v>
      </c>
    </row>
    <row r="23" spans="1:12" ht="55.2" x14ac:dyDescent="0.3">
      <c r="D23" s="109">
        <f>D22/C22</f>
        <v>0.6807909604519774</v>
      </c>
      <c r="F23" s="110" t="s">
        <v>36</v>
      </c>
      <c r="I23" s="109">
        <f>I22/H22</f>
        <v>0.58757062146892658</v>
      </c>
      <c r="K23" s="110" t="s">
        <v>37</v>
      </c>
    </row>
    <row r="25" spans="1:12" s="111" customFormat="1" ht="18.600000000000001" thickBot="1" x14ac:dyDescent="0.4">
      <c r="A25" s="145" t="s">
        <v>16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</row>
    <row r="26" spans="1:12" s="69" customFormat="1" ht="15.6" x14ac:dyDescent="0.3">
      <c r="A26" s="72"/>
      <c r="C26" s="164" t="s">
        <v>38</v>
      </c>
      <c r="D26" s="156"/>
      <c r="E26" s="156"/>
      <c r="F26" s="156"/>
      <c r="G26" s="156"/>
      <c r="H26" s="164" t="s">
        <v>28</v>
      </c>
      <c r="I26" s="156"/>
      <c r="J26" s="156"/>
      <c r="K26" s="156"/>
      <c r="L26" s="165"/>
    </row>
    <row r="27" spans="1:12" s="69" customFormat="1" ht="46.8" x14ac:dyDescent="0.3">
      <c r="B27" s="74" t="s">
        <v>4</v>
      </c>
      <c r="C27" s="75" t="s">
        <v>29</v>
      </c>
      <c r="D27" s="76" t="s">
        <v>30</v>
      </c>
      <c r="E27" s="77" t="s">
        <v>31</v>
      </c>
      <c r="F27" s="77" t="s">
        <v>32</v>
      </c>
      <c r="G27" s="79" t="s">
        <v>33</v>
      </c>
      <c r="H27" s="75" t="s">
        <v>29</v>
      </c>
      <c r="I27" s="76" t="s">
        <v>30</v>
      </c>
      <c r="J27" s="77" t="s">
        <v>31</v>
      </c>
      <c r="K27" s="77" t="s">
        <v>32</v>
      </c>
      <c r="L27" s="79" t="s">
        <v>33</v>
      </c>
    </row>
    <row r="28" spans="1:12" s="69" customFormat="1" ht="15.6" x14ac:dyDescent="0.3">
      <c r="A28" s="101" t="s">
        <v>6</v>
      </c>
      <c r="B28" s="81">
        <v>5</v>
      </c>
      <c r="C28" s="112"/>
      <c r="D28" s="113"/>
      <c r="E28" s="114"/>
      <c r="F28" s="115"/>
      <c r="G28" s="116"/>
      <c r="H28" s="82"/>
      <c r="I28" s="83"/>
      <c r="J28" s="102">
        <v>291</v>
      </c>
      <c r="K28" s="103"/>
      <c r="L28" s="104">
        <f>J28*B28</f>
        <v>1455</v>
      </c>
    </row>
    <row r="29" spans="1:12" s="69" customFormat="1" ht="15.75" customHeight="1" x14ac:dyDescent="0.3">
      <c r="A29" s="87" t="s">
        <v>7</v>
      </c>
      <c r="B29" s="81">
        <f>B28-(B28*0.35)</f>
        <v>3.25</v>
      </c>
      <c r="C29" s="117"/>
      <c r="D29" s="118"/>
      <c r="E29" s="114"/>
      <c r="F29" s="115"/>
      <c r="G29" s="116"/>
      <c r="H29" s="119"/>
      <c r="I29" s="120"/>
      <c r="J29" s="102">
        <v>70</v>
      </c>
      <c r="K29" s="103"/>
      <c r="L29" s="104">
        <f>J29*B29</f>
        <v>227.5</v>
      </c>
    </row>
    <row r="30" spans="1:12" s="69" customFormat="1" ht="15.75" customHeight="1" x14ac:dyDescent="0.3">
      <c r="A30" s="87" t="s">
        <v>8</v>
      </c>
      <c r="B30" s="81">
        <f>B28-(B28*0.5)</f>
        <v>2.5</v>
      </c>
      <c r="C30" s="117"/>
      <c r="D30" s="118"/>
      <c r="E30" s="114"/>
      <c r="F30" s="115"/>
      <c r="G30" s="116"/>
      <c r="H30" s="119"/>
      <c r="I30" s="120"/>
      <c r="J30" s="102">
        <v>81</v>
      </c>
      <c r="K30" s="103"/>
      <c r="L30" s="104">
        <f>J30*B30</f>
        <v>202.5</v>
      </c>
    </row>
    <row r="31" spans="1:12" s="69" customFormat="1" ht="15.75" customHeight="1" x14ac:dyDescent="0.3">
      <c r="A31" s="87" t="s">
        <v>9</v>
      </c>
      <c r="B31" s="81">
        <f>B28-(B28*0.65)</f>
        <v>1.75</v>
      </c>
      <c r="C31" s="112"/>
      <c r="D31" s="113"/>
      <c r="E31" s="121"/>
      <c r="F31" s="122"/>
      <c r="G31" s="116"/>
      <c r="H31" s="82"/>
      <c r="I31" s="83"/>
      <c r="J31" s="77">
        <v>11</v>
      </c>
      <c r="K31" s="78"/>
      <c r="L31" s="104">
        <f>J31*B31</f>
        <v>19.25</v>
      </c>
    </row>
    <row r="32" spans="1:12" s="69" customFormat="1" ht="15.75" customHeight="1" x14ac:dyDescent="0.3">
      <c r="A32" s="87" t="s">
        <v>10</v>
      </c>
      <c r="B32" s="88" t="s">
        <v>11</v>
      </c>
      <c r="C32" s="123"/>
      <c r="D32" s="124"/>
      <c r="E32" s="114"/>
      <c r="F32" s="115"/>
      <c r="G32" s="116"/>
      <c r="H32" s="119"/>
      <c r="I32" s="120"/>
      <c r="J32" s="102">
        <v>2</v>
      </c>
      <c r="K32" s="103"/>
      <c r="L32" s="104">
        <f>J32*B32</f>
        <v>0</v>
      </c>
    </row>
    <row r="33" spans="1:12" s="69" customFormat="1" ht="16.5" customHeight="1" thickBot="1" x14ac:dyDescent="0.35">
      <c r="B33" s="90" t="s">
        <v>12</v>
      </c>
      <c r="C33" s="125"/>
      <c r="D33" s="126"/>
      <c r="E33" s="127"/>
      <c r="F33" s="128"/>
      <c r="G33" s="129"/>
      <c r="H33" s="91">
        <v>240</v>
      </c>
      <c r="I33" s="92">
        <v>166</v>
      </c>
      <c r="J33" s="105">
        <f>SUM(J28:J32)</f>
        <v>455</v>
      </c>
      <c r="K33" s="106">
        <v>0.45</v>
      </c>
      <c r="L33" s="107">
        <f t="shared" ref="L33" si="4">SUM(L28:L32)</f>
        <v>1904.25</v>
      </c>
    </row>
    <row r="34" spans="1:12" s="69" customFormat="1" ht="25.95" customHeight="1" x14ac:dyDescent="0.3">
      <c r="B34" s="90"/>
      <c r="I34" s="130">
        <f>I33/H33</f>
        <v>0.69166666666666665</v>
      </c>
      <c r="J34" s="131"/>
      <c r="K34" s="162" t="s">
        <v>39</v>
      </c>
      <c r="L34" s="162"/>
    </row>
    <row r="35" spans="1:12" x14ac:dyDescent="0.3">
      <c r="H35" s="132" t="s">
        <v>40</v>
      </c>
      <c r="I35" s="132"/>
    </row>
    <row r="36" spans="1:12" x14ac:dyDescent="0.3">
      <c r="H36" s="132"/>
      <c r="I36" s="132"/>
    </row>
    <row r="37" spans="1:12" ht="19.05" customHeight="1" thickBot="1" x14ac:dyDescent="0.4">
      <c r="A37" s="137" t="s">
        <v>41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</row>
    <row r="38" spans="1:12" ht="15" customHeight="1" x14ac:dyDescent="0.3">
      <c r="A38" s="72"/>
      <c r="B38" s="69"/>
      <c r="C38" s="164" t="s">
        <v>38</v>
      </c>
      <c r="D38" s="156"/>
      <c r="E38" s="156"/>
      <c r="F38" s="156"/>
      <c r="G38" s="156"/>
      <c r="H38" s="164" t="s">
        <v>28</v>
      </c>
      <c r="I38" s="156"/>
      <c r="J38" s="156"/>
      <c r="K38" s="156"/>
      <c r="L38" s="165"/>
    </row>
    <row r="39" spans="1:12" ht="46.8" x14ac:dyDescent="0.3">
      <c r="A39" s="69"/>
      <c r="B39" s="74" t="s">
        <v>4</v>
      </c>
      <c r="C39" s="75" t="s">
        <v>29</v>
      </c>
      <c r="D39" s="76" t="s">
        <v>30</v>
      </c>
      <c r="E39" s="77" t="s">
        <v>31</v>
      </c>
      <c r="F39" s="77" t="s">
        <v>32</v>
      </c>
      <c r="G39" s="79" t="s">
        <v>33</v>
      </c>
      <c r="H39" s="75" t="s">
        <v>29</v>
      </c>
      <c r="I39" s="76" t="s">
        <v>30</v>
      </c>
      <c r="J39" s="77" t="s">
        <v>31</v>
      </c>
      <c r="K39" s="77" t="s">
        <v>32</v>
      </c>
      <c r="L39" s="79" t="s">
        <v>33</v>
      </c>
    </row>
    <row r="40" spans="1:12" ht="15.6" x14ac:dyDescent="0.3">
      <c r="A40" s="101" t="s">
        <v>6</v>
      </c>
      <c r="B40" s="81">
        <v>5</v>
      </c>
      <c r="C40" s="112"/>
      <c r="D40" s="113"/>
      <c r="E40" s="114"/>
      <c r="F40" s="115"/>
      <c r="G40" s="116"/>
      <c r="H40" s="82"/>
      <c r="I40" s="82">
        <v>51</v>
      </c>
      <c r="J40" s="102">
        <v>114</v>
      </c>
      <c r="K40" s="103"/>
      <c r="L40" s="104">
        <f>J40*B40</f>
        <v>570</v>
      </c>
    </row>
    <row r="41" spans="1:12" ht="15.6" x14ac:dyDescent="0.3">
      <c r="A41" s="87" t="s">
        <v>7</v>
      </c>
      <c r="B41" s="81">
        <f>B40-(B40*0.35)</f>
        <v>3.25</v>
      </c>
      <c r="C41" s="117"/>
      <c r="D41" s="118"/>
      <c r="E41" s="114"/>
      <c r="F41" s="115"/>
      <c r="G41" s="116"/>
      <c r="H41" s="82"/>
      <c r="I41" s="82">
        <v>6</v>
      </c>
      <c r="J41" s="102">
        <v>17</v>
      </c>
      <c r="K41" s="103"/>
      <c r="L41" s="104">
        <f>J41*B41</f>
        <v>55.25</v>
      </c>
    </row>
    <row r="42" spans="1:12" ht="15.6" x14ac:dyDescent="0.3">
      <c r="A42" s="87" t="s">
        <v>8</v>
      </c>
      <c r="B42" s="81">
        <f>B40-(B40*0.5)</f>
        <v>2.5</v>
      </c>
      <c r="C42" s="117"/>
      <c r="D42" s="118"/>
      <c r="E42" s="114"/>
      <c r="F42" s="115"/>
      <c r="G42" s="116"/>
      <c r="H42" s="82"/>
      <c r="I42" s="82">
        <v>5</v>
      </c>
      <c r="J42" s="102">
        <v>12</v>
      </c>
      <c r="K42" s="103"/>
      <c r="L42" s="104">
        <f>J42*B42</f>
        <v>30</v>
      </c>
    </row>
    <row r="43" spans="1:12" ht="15.6" x14ac:dyDescent="0.3">
      <c r="A43" s="87" t="s">
        <v>9</v>
      </c>
      <c r="B43" s="81">
        <f>B40-(B40*0.65)</f>
        <v>1.75</v>
      </c>
      <c r="C43" s="112"/>
      <c r="D43" s="113"/>
      <c r="E43" s="121"/>
      <c r="F43" s="122"/>
      <c r="G43" s="116"/>
      <c r="H43" s="82"/>
      <c r="I43" s="82">
        <v>0</v>
      </c>
      <c r="J43" s="77">
        <v>0</v>
      </c>
      <c r="K43" s="78"/>
      <c r="L43" s="104">
        <f>J43*B43</f>
        <v>0</v>
      </c>
    </row>
    <row r="44" spans="1:12" ht="15.6" x14ac:dyDescent="0.3">
      <c r="A44" s="87" t="s">
        <v>10</v>
      </c>
      <c r="B44" s="88" t="s">
        <v>11</v>
      </c>
      <c r="C44" s="123"/>
      <c r="D44" s="124"/>
      <c r="E44" s="114"/>
      <c r="F44" s="115"/>
      <c r="G44" s="116"/>
      <c r="H44" s="82"/>
      <c r="I44" s="82">
        <v>0</v>
      </c>
      <c r="J44" s="102">
        <v>0</v>
      </c>
      <c r="K44" s="103"/>
      <c r="L44" s="104">
        <f>J44*B44</f>
        <v>0</v>
      </c>
    </row>
    <row r="45" spans="1:12" ht="16.2" thickBot="1" x14ac:dyDescent="0.35">
      <c r="A45" s="69"/>
      <c r="B45" s="90" t="s">
        <v>12</v>
      </c>
      <c r="C45" s="125"/>
      <c r="D45" s="126"/>
      <c r="E45" s="127"/>
      <c r="F45" s="128"/>
      <c r="G45" s="129"/>
      <c r="H45" s="91">
        <v>76</v>
      </c>
      <c r="I45" s="91">
        <v>62</v>
      </c>
      <c r="J45" s="105">
        <f>SUM(J40:J44)</f>
        <v>143</v>
      </c>
      <c r="K45" s="133">
        <v>0.70099999999999996</v>
      </c>
      <c r="L45" s="107">
        <f t="shared" ref="L45" si="5">SUM(L40:L44)</f>
        <v>655.25</v>
      </c>
    </row>
    <row r="46" spans="1:12" x14ac:dyDescent="0.3">
      <c r="I46" s="134">
        <f>I45/H45</f>
        <v>0.81578947368421051</v>
      </c>
      <c r="K46" s="135" t="s">
        <v>42</v>
      </c>
    </row>
    <row r="47" spans="1:12" ht="27" customHeight="1" x14ac:dyDescent="0.3">
      <c r="H47" s="166" t="s">
        <v>43</v>
      </c>
      <c r="I47" s="166"/>
      <c r="J47" s="167"/>
      <c r="K47" s="167"/>
      <c r="L47" s="167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</sheetData>
  <mergeCells count="17">
    <mergeCell ref="K34:L34"/>
    <mergeCell ref="A37:L37"/>
    <mergeCell ref="C38:G38"/>
    <mergeCell ref="H38:L38"/>
    <mergeCell ref="H47:L47"/>
    <mergeCell ref="A13:L13"/>
    <mergeCell ref="C14:G14"/>
    <mergeCell ref="H14:L14"/>
    <mergeCell ref="A25:L25"/>
    <mergeCell ref="C26:G26"/>
    <mergeCell ref="H26:L26"/>
    <mergeCell ref="A1:L1"/>
    <mergeCell ref="A2:L2"/>
    <mergeCell ref="C3:G3"/>
    <mergeCell ref="H3:L3"/>
    <mergeCell ref="F11:G11"/>
    <mergeCell ref="K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2023_janv-febr</vt:lpstr>
      <vt:lpstr>2022_nov-dec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Anija Veita</dc:creator>
  <cp:keywords/>
  <dc:description/>
  <cp:lastModifiedBy>Linda Povlovska</cp:lastModifiedBy>
  <cp:revision>0</cp:revision>
  <dcterms:created xsi:type="dcterms:W3CDTF">2022-09-14T09:51:08Z</dcterms:created>
  <dcterms:modified xsi:type="dcterms:W3CDTF">2023-03-23T12:59:35Z</dcterms:modified>
</cp:coreProperties>
</file>