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adazustrautins-my.sharepoint.com/personal/linda_cintina_piistrautins_lv/Documents/Desktop/IEPIRKUMI_SPECIFIKĀCIJAS_DU/Ēdināšana/"/>
    </mc:Choice>
  </mc:AlternateContent>
  <xr:revisionPtr revIDLastSave="0" documentId="8_{2E51EF2C-907F-42DE-8B4E-9A64E0606443}" xr6:coauthVersionLast="47" xr6:coauthVersionMax="47" xr10:uidLastSave="{00000000-0000-0000-0000-000000000000}"/>
  <bookViews>
    <workbookView xWindow="1230" yWindow="4050" windowWidth="27585" windowHeight="15135" xr2:uid="{00000000-000D-0000-FFFF-FFFF00000000}"/>
  </bookViews>
  <sheets>
    <sheet name="Virtuve APII" sheetId="19" r:id="rId1"/>
    <sheet name="0901_izpilde" sheetId="22" r:id="rId2"/>
    <sheet name="Lapa2" sheetId="2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5" i="19" l="1"/>
  <c r="C78" i="19"/>
  <c r="C87" i="19"/>
  <c r="B40" i="19" l="1"/>
  <c r="B66" i="19"/>
  <c r="Q4" i="19" l="1"/>
  <c r="C82" i="19" l="1"/>
  <c r="B21" i="19" s="1"/>
  <c r="A12" i="19" s="1"/>
  <c r="C90" i="19" l="1"/>
  <c r="B62" i="19" s="1"/>
  <c r="A8" i="19"/>
  <c r="C71" i="19"/>
  <c r="A56" i="19" l="1"/>
  <c r="B10" i="19" s="1"/>
  <c r="B3" i="19" l="1"/>
  <c r="I3" i="19" s="1"/>
  <c r="R3" i="19" l="1"/>
  <c r="R4" i="19"/>
  <c r="J3" i="19" l="1"/>
  <c r="J4" i="19" s="1"/>
  <c r="I4" i="19"/>
</calcChain>
</file>

<file path=xl/sharedStrings.xml><?xml version="1.0" encoding="utf-8"?>
<sst xmlns="http://schemas.openxmlformats.org/spreadsheetml/2006/main" count="296" uniqueCount="271">
  <si>
    <t>Nomas maksas noteikšanas metodika, ja nekustamo īpašumu iznomā publiskai personai, tās iestādei vai kapitālsabiedrībai publiskas funkcijas veikšanai</t>
  </si>
  <si>
    <t>NM =</t>
  </si>
  <si>
    <t>(Tizm/NĪpl + Nizm) x IZNpl</t>
  </si>
  <si>
    <t>, kur</t>
  </si>
  <si>
    <t>Cena par kvm (bez PVN):</t>
  </si>
  <si>
    <t>mēnesī par visu (bez PVN)</t>
  </si>
  <si>
    <t>Cena par kvm (ar PVN):</t>
  </si>
  <si>
    <t>NĪpl</t>
  </si>
  <si>
    <t>tā nekustamā īpašuma kopējā iznomājamā platība, kurā atrodas nomas objekts;</t>
  </si>
  <si>
    <t>IZNpl</t>
  </si>
  <si>
    <t>iznomājamā platība (kvadrātmetri).</t>
  </si>
  <si>
    <t>Nizm</t>
  </si>
  <si>
    <t>Tizm</t>
  </si>
  <si>
    <t>tā nekustamā īpašuma tiešās izmaksas gadā, kurā atrodas nomas objekts. Aprēķina saskaņā</t>
  </si>
  <si>
    <t>57. Tā nekustamā īpašuma tiešās izmaksas gadā, kurā atrodas iznomājamais objekts, aprēķina, izmantojot šādu formulu:</t>
  </si>
  <si>
    <t>Tizm – attiecīgā nekustamā īpašuma tiešās izmaksas gadā;</t>
  </si>
  <si>
    <t>A</t>
  </si>
  <si>
    <t>P</t>
  </si>
  <si>
    <t>to pamatlīdzekļu plānotās uzturēšanas izmaksas, tai skaitā nolietojuma summa gadā, kurus izmanto vai plānots izmantot</t>
  </si>
  <si>
    <t>nekustamā īpašuma un tam piegulošās teritorijas sanitārajā uzkopšanā;</t>
  </si>
  <si>
    <t>N</t>
  </si>
  <si>
    <t>no attiecīgā nekustamā īpašuma ēkas atjaunošanas vērtības gadā;</t>
  </si>
  <si>
    <t>Zn</t>
  </si>
  <si>
    <t>C</t>
  </si>
  <si>
    <t>pēc pušu vienošanās papildus var iekļaut citas izmaksas.</t>
  </si>
  <si>
    <t>Netiešās izmaksas ir daļa no iznomātāja kopējiem administrācijas izdevumiem – nekustamā īpašuma pārvaldīšanas izmaksas. Netiešās izmaksas uz vienu kvadrātmetru gadā aprēķina, izmantojot šādu formulu:</t>
  </si>
  <si>
    <t>Nizm = Adm x k/Kpl, kur</t>
  </si>
  <si>
    <t>Nizm – netiešās izmaksas uz vienu kvadrātmetru gadā</t>
  </si>
  <si>
    <t>Adm</t>
  </si>
  <si>
    <t>iznomātāja administrācijas kopējie plānotie izdevumi gadā vispārējās darbības nodrošināšanai, tai skaitā telpu uzturēšana, nomas izmaksas, kancelejas preču izdevumi, atlīdzība administratīvajiem darbiniekiem (izņemot sētnieku, apkopēju un cita tieši iesaistītā personāla plānoto atlīdzību), pamatlīdzekļu nolietojuma summa gadā un citi plānotie izdevumi, kas nav iekļauti tā nekustamā īpašuma tiešo izmaksu (Tizm) aprēķinā, kurā atrodas nomas objekts;</t>
  </si>
  <si>
    <t>k</t>
  </si>
  <si>
    <t xml:space="preserve"> koeficients (īpatsvars), kas raksturo, kādu daļu no kopējiem administrācijas izdevumiem ir plānots attiecināt uz nekustamo īpašumu pārvaldīšanu. To aprēķina, nekustamo īpašumu pārvaldīšanā iesaistīto darbinieku plānoto atlīdzību (gadā) izdalot ar visos iznomātāja darbības virzienos iesaistīto darbinieku plānoto atlīdzību (gadā);</t>
  </si>
  <si>
    <t>Kpl</t>
  </si>
  <si>
    <t>to nekustamo īpašumu kopējā platība, kas ir iznomātāja pārvaldīšanā</t>
  </si>
  <si>
    <t>Vajadzīgā investīcija/mēnesī:</t>
  </si>
  <si>
    <t>Nomas maksa/ mēnesī bez investīcijas:</t>
  </si>
  <si>
    <t>Kopā:</t>
  </si>
  <si>
    <t>Mēnesī</t>
  </si>
  <si>
    <t xml:space="preserve">attiecīgā nekustamā īpašuma apsaimniekošanas pamata pakalpojumu (iekārtu, tai skaitā liftu, un inženiertīklu tehniskā apkope un remonts, </t>
  </si>
  <si>
    <t xml:space="preserve">ugunsdrošības sistēmu un inventāra uzturēšana un remonts, tehniskās apsardzes signalizācijas un videonovērošanas sistēmu apkalpošana un </t>
  </si>
  <si>
    <t xml:space="preserve">remonts, būves konstruktīvo elementu apsekošana un remonts, teritorijas uzkopšana) un apsaimniekošanas papildu pakalpojumu (fiziskā </t>
  </si>
  <si>
    <t xml:space="preserve">apsardze, telpu uzkopšana, piekļuves kontroles sistēmu apkalpošana, automātiski paceļamo barjeru un vārtu apkalpošana un remonts, iekštelpu </t>
  </si>
  <si>
    <t xml:space="preserve">kosmētiskais remonts, komunālo pakalpojumu līgumu administrēšana un citi pakalpojumi) plānotās izmaksas, plānotās materiālu un ātri </t>
  </si>
  <si>
    <t xml:space="preserve">nolietojamā inventāra izmaksas gadā, kas rodas nekustamā īpašuma iznomātājam attiecīgā nekustamā īpašuma apsaimniekošanā, kā arī citas </t>
  </si>
  <si>
    <t xml:space="preserve">ar tieši iesaistītā personāla plānoto atlīdzību (ņemot vērā iesaistīto darbinieku skaitu un viņu darba laiku iznomājamā objektā gadā) saistītās </t>
  </si>
  <si>
    <t>Tizm = A + P + N + Zn + C + K/IznP, kur</t>
  </si>
  <si>
    <t xml:space="preserve">izmaksas. Apsaimniekošanas pamata pakalpojumus nodrošina vai organizē iznomātājs. Pašvaldības var noteikt, ka apsaimniekošanas pamata </t>
  </si>
  <si>
    <t>pakalpojumus nodrošina vai organizē nomnieks. Nomniekam, kas ir operatīvās darbības subjekts, apsaimniekošanas pamata pakalpojumus ir</t>
  </si>
  <si>
    <t xml:space="preserve">tiesības nodrošināt un organizēt pašam. Apsaimniekošanas papildu pakalpojumus nomniekam ir tiesības nodrošināt un organizēt pašam. </t>
  </si>
  <si>
    <t>Ja attiecīgos apsaimniekošanas pakalpojumus nodrošina un organizē pats nomnieks, konkrēto pakalpojumu izmaksas netiek iekļautas;</t>
  </si>
  <si>
    <t xml:space="preserve">izdevumi plānotajiem remontdarbiem un būvdarbiem, kas nepieciešami nekustamā īpašuma uzturēšanai un nav iekļauti A komponentē. </t>
  </si>
  <si>
    <t xml:space="preserve">Minētos izdevumus var noteikt, sastādot nepieciešamo uzturēšanas izmaksu plānu ēkas dzīves ciklā, ņemot vērā ēkas un neatdalāmo tehnisko </t>
  </si>
  <si>
    <t xml:space="preserve">iekārtu faktisko tehnisko stāvokli vai arī atbilstoši iznomātāja noteiktajai izdevumu aprēķināšanas kārtībai. Tie nedrīkst pārsniegt 2,5 procentus </t>
  </si>
  <si>
    <t>zemes nomas maksa gadā, ja nomas objekts atrodas uz citam īpašniekam piederošas zemes;</t>
  </si>
  <si>
    <t>K</t>
  </si>
  <si>
    <t>aizņemtā kapitāla vai pašu ieguldīto līdzekļu izmaksas nekustamā īpašuma attīstības projekta īstenošanai (aizņemtā kapitāla vai pašu ieguldīto</t>
  </si>
  <si>
    <t xml:space="preserve"> līdzekļu atmaksa un aizņemtā kapitāla izmaksas (bankas komisija par aizdevumu, resursu rezervācijas izmaksas, bankas aizdevuma procentu </t>
  </si>
  <si>
    <t xml:space="preserve">maksājumi, procentu likmju izmaiņu riska ierobežošanas izmaksas un citas ar aizdevuma atmaksu saistītas izmaksas), tiešās administrācijas </t>
  </si>
  <si>
    <t xml:space="preserve">izmaksas, kas radušās būvniecības, pirmsprojekta izpētes un projektēšanas laikā, ņemot vērā iznomātāja iesaistīto darbinieku skaitu un viņu </t>
  </si>
  <si>
    <t xml:space="preserve">darba laiku attiecīgā nekustamā īpašuma būvniecības, pirmsprojekta izpētes un projektēšanas procesā). Komponenti nepiemēro, ja ieguldījumi </t>
  </si>
  <si>
    <t xml:space="preserve">nomas objektā, ko iznomā publiskai personai vai tās iestādei, kapitālsabiedrībai vai privātpersonai publiskas funkcijas vai deleģēta valsts </t>
  </si>
  <si>
    <t xml:space="preserve">pārvaldes uzdevuma veikšanai, tiek finansēti no publiskas personas finanšu līdzekļiem, Eiropas Savienības struktūrfondu vai Kohēzijas fonda </t>
  </si>
  <si>
    <t>līdzekļiem vai citiem ārvalsts finanšu instrumentiem;</t>
  </si>
  <si>
    <t>IznP</t>
  </si>
  <si>
    <t xml:space="preserve">aizņemtā kapitāla (kredīta saistību) atmaksas ilgums, ja puses nav vienojušās par citu atmaksas ilgumu, vai pašu ieguldīto līdzekļu atmaksas </t>
  </si>
  <si>
    <t>ilgums, kas noteikts, ņemot vērā ēkas lietderīgās lietošanas laiku.</t>
  </si>
  <si>
    <t>netiešās izmaksas gadā uz kvadrātmetru</t>
  </si>
  <si>
    <t>Par visu iznomājamo platību/ mēn</t>
  </si>
  <si>
    <t>TĀMES IZPILDE NO 01.01.2025 LĪDZ 31.12.2025</t>
  </si>
  <si>
    <t xml:space="preserve">\Reģ.nr.\ </t>
  </si>
  <si>
    <t>\Budžeta veids\ Pamatbudžets</t>
  </si>
  <si>
    <t>\Programmas nosaukums\ Iestādes pamatdarbības nodrošināšana (1)</t>
  </si>
  <si>
    <t>\Funkcionālās kategorijas klasifikācija\ Pirmsskolas izglītība (ISCED-97 0.līmenis) (09.100)</t>
  </si>
  <si>
    <t>\Finansējuma avots\ Pašvaldības budžeta dotācija un ieņēmumi no maksas pakalpojumiem (1)</t>
  </si>
  <si>
    <t>Rādītāju nosaukumi</t>
  </si>
  <si>
    <t>Budžeta kategoriju kodi</t>
  </si>
  <si>
    <t>Apstiprināts 2025. gadam uz 31.12</t>
  </si>
  <si>
    <t>Izpilde no gada sākuma līdz 31.12</t>
  </si>
  <si>
    <t>Atlikums no gada sākuma līdz 31.12</t>
  </si>
  <si>
    <t>% no gada sākuma līdz 31.12</t>
  </si>
  <si>
    <t>Izpilde par 01.01 - 31.12</t>
  </si>
  <si>
    <t>EUR</t>
  </si>
  <si>
    <t>I IEŅĒMUMI - kopā</t>
  </si>
  <si>
    <t/>
  </si>
  <si>
    <t>1</t>
  </si>
  <si>
    <t>2</t>
  </si>
  <si>
    <t>3</t>
  </si>
  <si>
    <t>4</t>
  </si>
  <si>
    <t>5</t>
  </si>
  <si>
    <t>6</t>
  </si>
  <si>
    <t>7</t>
  </si>
  <si>
    <t>PĀRĒJIE NENODOKĻU IEŅĒMUMI</t>
  </si>
  <si>
    <t>12.0.0.0.</t>
  </si>
  <si>
    <t xml:space="preserve">  Dažādi nenodokļu ieņēmumi</t>
  </si>
  <si>
    <t xml:space="preserve">  12.3.0.0.</t>
  </si>
  <si>
    <t xml:space="preserve">    Citi dažādi nenodokļu ieņēmumi</t>
  </si>
  <si>
    <t xml:space="preserve">    12.3.9.0.</t>
  </si>
  <si>
    <t xml:space="preserve">    Līgumsodi un procentu maksājumi par saistību neizpildi</t>
  </si>
  <si>
    <t xml:space="preserve">      12.3.9.5.</t>
  </si>
  <si>
    <t>Budžeta iestāžu ieņēmumi</t>
  </si>
  <si>
    <t>21.0.0.0.</t>
  </si>
  <si>
    <t xml:space="preserve">  Ieņēmumi no budžeta iestāžu sniegtajiem maksas pakalpojumiem un citi pašu ieņēmumi</t>
  </si>
  <si>
    <t xml:space="preserve">  21.3.0.0.</t>
  </si>
  <si>
    <t xml:space="preserve">    Maksa par izglītības pakalpojumiem</t>
  </si>
  <si>
    <t xml:space="preserve">    21.3.5.0.</t>
  </si>
  <si>
    <t xml:space="preserve">    Ieņēmumi no vecāku maksām</t>
  </si>
  <si>
    <t xml:space="preserve">      21.3.5.2.</t>
  </si>
  <si>
    <t xml:space="preserve">    Ieņēmumi par nomu un īri</t>
  </si>
  <si>
    <t xml:space="preserve">    21.3.8.0.</t>
  </si>
  <si>
    <t xml:space="preserve">    Ieņēmumi par telpu nomu</t>
  </si>
  <si>
    <t xml:space="preserve">      21.3.8.1.</t>
  </si>
  <si>
    <t xml:space="preserve">    Ieņēmumi par pārējiem budžeta iestāžu sniegtajiem maksas pakalpojumiem</t>
  </si>
  <si>
    <t xml:space="preserve">    21.3.9.0.</t>
  </si>
  <si>
    <t xml:space="preserve">    Citi ieņēmumi par maksas pakalpojumiem</t>
  </si>
  <si>
    <t xml:space="preserve">      21.3.9.9.</t>
  </si>
  <si>
    <t xml:space="preserve">    Citi ieņēmumi - baseins, florbols, futbols, džudo, basketbols, volejbols u.c.</t>
  </si>
  <si>
    <t xml:space="preserve">        21.3.9.9.2.</t>
  </si>
  <si>
    <t>II IZDEVUMI - kopā</t>
  </si>
  <si>
    <t>Atlīdzība</t>
  </si>
  <si>
    <t>1000</t>
  </si>
  <si>
    <t xml:space="preserve">  Atalgojums</t>
  </si>
  <si>
    <t xml:space="preserve">  1100</t>
  </si>
  <si>
    <t xml:space="preserve">    Mēnešalga</t>
  </si>
  <si>
    <t xml:space="preserve">    1110</t>
  </si>
  <si>
    <t xml:space="preserve">    Pārējo darbinieku mēnešalga (darba alga)</t>
  </si>
  <si>
    <t xml:space="preserve">      1119</t>
  </si>
  <si>
    <t xml:space="preserve">    Piemaksas, prēmijas un naudas balvas</t>
  </si>
  <si>
    <t xml:space="preserve">    1140</t>
  </si>
  <si>
    <t xml:space="preserve">    Piemaksa par personisko darba ieguldījumu un darba kvalitāti</t>
  </si>
  <si>
    <t xml:space="preserve">      1146</t>
  </si>
  <si>
    <t xml:space="preserve">    Piemaksa par papildu darbu</t>
  </si>
  <si>
    <t xml:space="preserve">      1147</t>
  </si>
  <si>
    <t xml:space="preserve">    Prēmijas un naudas balvas</t>
  </si>
  <si>
    <t xml:space="preserve">      1148</t>
  </si>
  <si>
    <t xml:space="preserve">  Darba devēja valsts sociālās apdrošināšanas obligātās iemaksas, sociāla rakstura pabalsti un kompensācijas</t>
  </si>
  <si>
    <t xml:space="preserve">  1200</t>
  </si>
  <si>
    <t xml:space="preserve">    Darba devēja valsts sociālās apdrošināšanas obligātās iemaksas</t>
  </si>
  <si>
    <t xml:space="preserve">    1210</t>
  </si>
  <si>
    <t xml:space="preserve">    Darba devēja sociāla rakstura pabalsti, kompensācijas un citi maksājumi</t>
  </si>
  <si>
    <t xml:space="preserve">    1220</t>
  </si>
  <si>
    <t xml:space="preserve">    Darba devēja pabalsti un kompensācijas, no kuriem aprēķina ienākuma nodokli, valsts sociālās apdrošināšanas obligātās iemaksas</t>
  </si>
  <si>
    <t xml:space="preserve">      1221</t>
  </si>
  <si>
    <t xml:space="preserve">    Darba devēja pabalsti un kompensācijas, no kā neaprēķina ienākuma nodokli, valsts sociālās apdrošināšanas obligātās iemaksas</t>
  </si>
  <si>
    <t xml:space="preserve">      1228</t>
  </si>
  <si>
    <t>Preces un pakalpojumi</t>
  </si>
  <si>
    <t>2000</t>
  </si>
  <si>
    <t xml:space="preserve">  Pakalpojumi</t>
  </si>
  <si>
    <t xml:space="preserve">  2200</t>
  </si>
  <si>
    <t xml:space="preserve">    Pasta, telefona un citi sakaru pakalpojumi</t>
  </si>
  <si>
    <t xml:space="preserve">    2210</t>
  </si>
  <si>
    <t xml:space="preserve">    Izdevumi par komunālajiem pakalpojumiem</t>
  </si>
  <si>
    <t xml:space="preserve">    2220</t>
  </si>
  <si>
    <t xml:space="preserve">    Izdevumi par apkuri</t>
  </si>
  <si>
    <t xml:space="preserve">      2221</t>
  </si>
  <si>
    <t xml:space="preserve">    Izdevumi par ūdeni un kanalizāciju</t>
  </si>
  <si>
    <t xml:space="preserve">      2222</t>
  </si>
  <si>
    <t xml:space="preserve">    Izdevumi par elektroenerģiju</t>
  </si>
  <si>
    <t xml:space="preserve">      2223</t>
  </si>
  <si>
    <t xml:space="preserve">    Dažādi pakalpojumi</t>
  </si>
  <si>
    <t xml:space="preserve">    2230</t>
  </si>
  <si>
    <t xml:space="preserve">    Izdevumi par transporta pakalpojumiem</t>
  </si>
  <si>
    <t xml:space="preserve">      2233</t>
  </si>
  <si>
    <t xml:space="preserve">    Normatīvajos aktos noteiktie ceselības un fiziskās sagatavotības pārbaudes</t>
  </si>
  <si>
    <t xml:space="preserve">      2234</t>
  </si>
  <si>
    <t xml:space="preserve">    Izdevumi par saņemtajiem mācību pakalpojumiem</t>
  </si>
  <si>
    <t xml:space="preserve">      2235</t>
  </si>
  <si>
    <t xml:space="preserve">    Pārējie neklasificētie izdevumi</t>
  </si>
  <si>
    <t xml:space="preserve">      2239</t>
  </si>
  <si>
    <t xml:space="preserve">    Remontdarbi un iestāžu uzturēšanas pakalpojumi (izņemot kapitālo remontu)</t>
  </si>
  <si>
    <t xml:space="preserve">    2240</t>
  </si>
  <si>
    <t xml:space="preserve">    Iekārtas, inventāra un aparatūras remonts, tehniskā apkalpošana</t>
  </si>
  <si>
    <t xml:space="preserve">      2243</t>
  </si>
  <si>
    <t xml:space="preserve">    Apdrošināšanas izdevumi</t>
  </si>
  <si>
    <t xml:space="preserve">      2247</t>
  </si>
  <si>
    <t xml:space="preserve">    Informācijas tehnoloģiju pakalpojumi</t>
  </si>
  <si>
    <t xml:space="preserve">    2250</t>
  </si>
  <si>
    <t xml:space="preserve">  Krājumi, materiāli, energoresursi, preces, biroja preces un inventārs, kurus neuzskaita kodā 5000</t>
  </si>
  <si>
    <t xml:space="preserve">  2300</t>
  </si>
  <si>
    <t xml:space="preserve">    Izdevumi par dažādām precēm un inventāru</t>
  </si>
  <si>
    <t xml:space="preserve">    2310</t>
  </si>
  <si>
    <t xml:space="preserve">    Biroja preces</t>
  </si>
  <si>
    <t xml:space="preserve">      2311</t>
  </si>
  <si>
    <t xml:space="preserve">    Inventārs</t>
  </si>
  <si>
    <t xml:space="preserve">      2312</t>
  </si>
  <si>
    <t xml:space="preserve">    Izdevumi par precēm iestādes sabiedrisko aktivitāšu īstenošanai</t>
  </si>
  <si>
    <t xml:space="preserve">      2314</t>
  </si>
  <si>
    <t xml:space="preserve">    Kurināmais un enerģētiskie materiāli</t>
  </si>
  <si>
    <t xml:space="preserve">    2320</t>
  </si>
  <si>
    <t xml:space="preserve">    Degviela</t>
  </si>
  <si>
    <t xml:space="preserve">      2322</t>
  </si>
  <si>
    <t xml:space="preserve">    Zāles, ķimikālijas, laboratorijas preces, medicīniskās ierīces, medicīniskie instrumenti, laboratorijas dzīvnieki un to uzturēšana</t>
  </si>
  <si>
    <t xml:space="preserve">    2340</t>
  </si>
  <si>
    <t xml:space="preserve">    Zāles, ķimikālijas, laboratorijas preces</t>
  </si>
  <si>
    <t xml:space="preserve">      2341</t>
  </si>
  <si>
    <t xml:space="preserve">    Iestāžu uzturēšanas materiāli un preces</t>
  </si>
  <si>
    <t xml:space="preserve">    2350</t>
  </si>
  <si>
    <t xml:space="preserve">    Valsts un pašvaldību aprūpē, apgādē un dienestā (amatā) esošo personu uzturēšana</t>
  </si>
  <si>
    <t xml:space="preserve">    2360</t>
  </si>
  <si>
    <t xml:space="preserve">    Mīkstais inventārs</t>
  </si>
  <si>
    <t xml:space="preserve">      2361</t>
  </si>
  <si>
    <t xml:space="preserve">    Mācību līdzekļi un materiāli</t>
  </si>
  <si>
    <t xml:space="preserve">    2370</t>
  </si>
  <si>
    <t xml:space="preserve">  Budžeta iestāžu nodokļu, nodevu un sankciju maksājumi</t>
  </si>
  <si>
    <t xml:space="preserve">  2500</t>
  </si>
  <si>
    <t xml:space="preserve">    Budžeta iestāžu nodokļu un nodevu maksājumi</t>
  </si>
  <si>
    <t xml:space="preserve">    2510</t>
  </si>
  <si>
    <t xml:space="preserve">    Budžeta iestāžu pievienotās vērtības nodokļa maksājumi</t>
  </si>
  <si>
    <t xml:space="preserve">      2512</t>
  </si>
  <si>
    <t>Pamatkapitāla veidošana</t>
  </si>
  <si>
    <t>5000</t>
  </si>
  <si>
    <t xml:space="preserve">  Pamatlīdzekļi, ieguldījuma īpašumi un bioloģsikie aktīvi</t>
  </si>
  <si>
    <t xml:space="preserve">  5200</t>
  </si>
  <si>
    <t xml:space="preserve">    Zeme un būves</t>
  </si>
  <si>
    <t xml:space="preserve">    5210</t>
  </si>
  <si>
    <t xml:space="preserve">    Inženierbūves</t>
  </si>
  <si>
    <t xml:space="preserve">      5218</t>
  </si>
  <si>
    <t xml:space="preserve">    Pārējie pamatlīdzekļi</t>
  </si>
  <si>
    <t xml:space="preserve">    5230</t>
  </si>
  <si>
    <t xml:space="preserve">    Datortehnika, sakaru un cita biroja tehnika</t>
  </si>
  <si>
    <t xml:space="preserve">      5238</t>
  </si>
  <si>
    <t xml:space="preserve">    Pārējie iepriekš neklasificētie pamatlīdzekļi un ieguldījuma īpašumi</t>
  </si>
  <si>
    <t xml:space="preserve">      5239</t>
  </si>
  <si>
    <t>Transferti ,uzturēšanas izdevumu transferti, pašu resursu maksājumi, starptautiskā sadarbība</t>
  </si>
  <si>
    <t>7000</t>
  </si>
  <si>
    <t xml:space="preserve">  Pašvaldību transferti uzturēšanas izdevumu transferti</t>
  </si>
  <si>
    <t xml:space="preserve">  7200</t>
  </si>
  <si>
    <t xml:space="preserve">    Pašvaldības un tās iestāžu savstarpējie transferti</t>
  </si>
  <si>
    <t xml:space="preserve">    7230</t>
  </si>
  <si>
    <t>III Ieņēmumu pārsniegums (+) deficīts (-) (I-II)</t>
  </si>
  <si>
    <t>IV FINANSĒŠANA - kopā</t>
  </si>
  <si>
    <t>Naudas līdzekļi un noguldījumi (atlikuma izmaiņas)</t>
  </si>
  <si>
    <t>F20010000</t>
  </si>
  <si>
    <t xml:space="preserve">  Pieprasījuma noguldījumi (bilances aktīvā)</t>
  </si>
  <si>
    <t xml:space="preserve">  F22010000</t>
  </si>
  <si>
    <t xml:space="preserve">    Pieprasījuma noguldījumu atlikums perioda beigās</t>
  </si>
  <si>
    <t xml:space="preserve">    F22010000 PB</t>
  </si>
  <si>
    <t>EKK</t>
  </si>
  <si>
    <t>Ēkas apdrošināšana</t>
  </si>
  <si>
    <t>Remontdarbu un iestāžu uzturēšanas pakalpojumi</t>
  </si>
  <si>
    <t>Ar NĪ apsaimniekošanu saistītais personāls</t>
  </si>
  <si>
    <t>Iestādes administratīvie izdevumi</t>
  </si>
  <si>
    <t>Inventārs</t>
  </si>
  <si>
    <t>Degviela</t>
  </si>
  <si>
    <t>Aiziet uz 57.rindu</t>
  </si>
  <si>
    <t>Aiziet uz 21.rindu</t>
  </si>
  <si>
    <t>Īre un noma</t>
  </si>
  <si>
    <t>Krājumi, materiāli, energoresursi, preces, biroja preces un inventārs, kurus neuzskaita kodā 5000</t>
  </si>
  <si>
    <t>Atkritumi - nepiemēro, jo nomniekam atsevišķs līgums</t>
  </si>
  <si>
    <t>Komunālie maksājumi - nepiemēro, jo tos nomnieks maksā pēc skaitītājiem</t>
  </si>
  <si>
    <t>Bija</t>
  </si>
  <si>
    <t>Pieaug:</t>
  </si>
  <si>
    <t>Par visu iznomājamo platību/ mēn (bez PVN)</t>
  </si>
  <si>
    <t>Apkopēja - nepiemēro, jo nomniekam ir sava apkopēja.</t>
  </si>
  <si>
    <t xml:space="preserve">    5120</t>
  </si>
  <si>
    <t xml:space="preserve">    Licences, koncesijas un patenti, preču zīmes un līdzīgas tiesības</t>
  </si>
  <si>
    <t xml:space="preserve">  5100</t>
  </si>
  <si>
    <t xml:space="preserve">  Nemateriālie ieguldījumi</t>
  </si>
  <si>
    <t xml:space="preserve">    2390</t>
  </si>
  <si>
    <t xml:space="preserve">    Pārējās preces</t>
  </si>
  <si>
    <t xml:space="preserve">      2263</t>
  </si>
  <si>
    <t xml:space="preserve">    Zemes noma</t>
  </si>
  <si>
    <t xml:space="preserve">    2260</t>
  </si>
  <si>
    <t xml:space="preserve">    Īre un noma</t>
  </si>
  <si>
    <t xml:space="preserve">      2244</t>
  </si>
  <si>
    <t xml:space="preserve">    Nekustamā īpašuma uzturēšana</t>
  </si>
  <si>
    <t xml:space="preserve">      1227</t>
  </si>
  <si>
    <t xml:space="preserve">    Darba devēja izdevumi veselības, dzīvības un nelaimes gadījumu apdrošināšanai</t>
  </si>
  <si>
    <t>\Uzskaites dimensija\ Ādažu PII "Strautiņš" (0910)</t>
  </si>
  <si>
    <t>\Administratīvā struktūrvienība\ Ādažu pirmsskolas izglītības iestāde ''Strautiņš''</t>
  </si>
  <si>
    <t>Protokola veidošanas laiks 09.02.2026. 14:21:16</t>
  </si>
  <si>
    <t>Veselības Apdrošināšana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</si>
</sst>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_-;\-* #,##0.0_-;_-* &quot;-&quot;??_-;_-@_-"/>
    <numFmt numFmtId="166" formatCode="_-* #,##0.000_-;\-* #,##0.000_-;_-* &quot;-&quot;??_-;_-@_-"/>
    <numFmt numFmtId="167" formatCode="_-* #,##0.00000_-;\-* #,##0.00000_-;_-* &quot;-&quot;??_-;_-@_-"/>
  </numFmts>
  <fonts count="19">
    <font>
      <sz val="11"/>
      <color indexed="8"/>
      <name val="Calibri"/>
      <family val="2"/>
      <charset val="186"/>
    </font>
    <font>
      <sz val="11"/>
      <color theme="1"/>
      <name val="Calibri"/>
      <family val="2"/>
      <charset val="186"/>
      <scheme val="minor"/>
    </font>
    <font>
      <sz val="11"/>
      <color indexed="8"/>
      <name val="Calibri"/>
      <family val="2"/>
      <charset val="186"/>
    </font>
    <font>
      <sz val="10"/>
      <name val="Arial"/>
      <family val="2"/>
      <charset val="186"/>
    </font>
    <font>
      <sz val="9"/>
      <color indexed="8"/>
      <name val="Arial"/>
      <family val="2"/>
      <charset val="186"/>
    </font>
    <font>
      <sz val="8"/>
      <color indexed="8"/>
      <name val="Times New Roman"/>
      <family val="1"/>
      <charset val="186"/>
    </font>
    <font>
      <b/>
      <sz val="11"/>
      <color indexed="8"/>
      <name val="Times New Roman"/>
      <family val="1"/>
      <charset val="186"/>
    </font>
    <font>
      <b/>
      <sz val="9"/>
      <color indexed="8"/>
      <name val="Times New Roman"/>
      <family val="1"/>
      <charset val="186"/>
    </font>
    <font>
      <sz val="9"/>
      <color indexed="8"/>
      <name val="Times New Roman"/>
      <family val="1"/>
      <charset val="186"/>
    </font>
    <font>
      <b/>
      <sz val="6"/>
      <color indexed="8"/>
      <name val="Times New Roman"/>
      <family val="1"/>
      <charset val="186"/>
    </font>
    <font>
      <b/>
      <sz val="8"/>
      <color indexed="8"/>
      <name val="Times New Roman"/>
      <family val="1"/>
      <charset val="186"/>
    </font>
    <font>
      <b/>
      <sz val="10"/>
      <color indexed="8"/>
      <name val="Times New Roman"/>
      <family val="1"/>
      <charset val="186"/>
    </font>
    <font>
      <sz val="6"/>
      <color indexed="8"/>
      <name val="f6"/>
    </font>
    <font>
      <sz val="9"/>
      <color theme="1"/>
      <name val="Arial"/>
      <family val="2"/>
      <charset val="186"/>
    </font>
    <font>
      <b/>
      <sz val="9"/>
      <color indexed="8"/>
      <name val="Arial"/>
      <family val="2"/>
      <charset val="186"/>
    </font>
    <font>
      <sz val="9"/>
      <name val="Arial"/>
      <family val="2"/>
      <charset val="186"/>
    </font>
    <font>
      <b/>
      <sz val="9"/>
      <name val="Arial"/>
      <family val="2"/>
      <charset val="186"/>
    </font>
    <font>
      <sz val="9"/>
      <color rgb="FFFF0000"/>
      <name val="Arial"/>
      <family val="2"/>
      <charset val="186"/>
    </font>
    <font>
      <sz val="9"/>
      <color rgb="FFFF5050"/>
      <name val="Arial"/>
      <family val="2"/>
      <charset val="186"/>
    </font>
  </fonts>
  <fills count="10">
    <fill>
      <patternFill patternType="none"/>
    </fill>
    <fill>
      <patternFill patternType="gray125"/>
    </fill>
    <fill>
      <patternFill patternType="solid">
        <fgColor indexed="29"/>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00"/>
        <bgColor indexed="64"/>
      </patternFill>
    </fill>
  </fills>
  <borders count="7">
    <border>
      <left/>
      <right/>
      <top/>
      <bottom/>
      <diagonal/>
    </border>
    <border>
      <left/>
      <right/>
      <top/>
      <bottom style="medium">
        <color indexed="8"/>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s>
  <cellStyleXfs count="8">
    <xf numFmtId="0" fontId="0" fillId="0" borderId="0"/>
    <xf numFmtId="43" fontId="2" fillId="0" borderId="0" applyFont="0" applyFill="0" applyBorder="0" applyAlignment="0" applyProtection="0"/>
    <xf numFmtId="9"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cellStyleXfs>
  <cellXfs count="87">
    <xf numFmtId="0" fontId="0" fillId="0" borderId="0" xfId="0"/>
    <xf numFmtId="0" fontId="13" fillId="0" borderId="0" xfId="0" applyFont="1"/>
    <xf numFmtId="0" fontId="13" fillId="4" borderId="0" xfId="0" applyFont="1" applyFill="1"/>
    <xf numFmtId="0" fontId="14" fillId="0" borderId="0" xfId="0" applyFont="1" applyAlignment="1">
      <alignment horizontal="right"/>
    </xf>
    <xf numFmtId="0" fontId="15" fillId="0" borderId="0" xfId="0" applyFont="1"/>
    <xf numFmtId="0" fontId="4" fillId="0" borderId="0" xfId="0" applyFont="1"/>
    <xf numFmtId="164" fontId="4" fillId="0" borderId="0" xfId="1" applyNumberFormat="1" applyFont="1"/>
    <xf numFmtId="164" fontId="16" fillId="4" borderId="0" xfId="1" applyNumberFormat="1" applyFont="1" applyFill="1" applyAlignment="1">
      <alignment horizontal="left"/>
    </xf>
    <xf numFmtId="0" fontId="13" fillId="0" borderId="0" xfId="0" applyFont="1" applyAlignment="1">
      <alignment horizontal="left"/>
    </xf>
    <xf numFmtId="0" fontId="15" fillId="0" borderId="0" xfId="0" applyFont="1" applyAlignment="1">
      <alignment horizontal="left"/>
    </xf>
    <xf numFmtId="0" fontId="4" fillId="0" borderId="0" xfId="0" applyFont="1" applyAlignment="1">
      <alignment horizontal="left"/>
    </xf>
    <xf numFmtId="0" fontId="17" fillId="0" borderId="0" xfId="0" applyFont="1" applyAlignment="1">
      <alignment horizontal="left"/>
    </xf>
    <xf numFmtId="0" fontId="17" fillId="0" borderId="0" xfId="0" applyFont="1"/>
    <xf numFmtId="164" fontId="17" fillId="0" borderId="0" xfId="1" applyNumberFormat="1" applyFont="1"/>
    <xf numFmtId="164" fontId="4" fillId="0" borderId="0" xfId="1" applyNumberFormat="1" applyFont="1" applyFill="1"/>
    <xf numFmtId="0" fontId="18" fillId="0" borderId="0" xfId="0" applyFont="1" applyAlignment="1">
      <alignment horizontal="right"/>
    </xf>
    <xf numFmtId="0" fontId="4" fillId="0" borderId="0" xfId="0" applyFont="1" applyAlignment="1">
      <alignment horizontal="right" vertical="center" indent="1"/>
    </xf>
    <xf numFmtId="0" fontId="4" fillId="0" borderId="1" xfId="0" applyFont="1" applyBorder="1" applyAlignment="1">
      <alignment horizontal="center" vertical="center"/>
    </xf>
    <xf numFmtId="0" fontId="4" fillId="0" borderId="0" xfId="0" applyFont="1" applyAlignment="1">
      <alignment horizontal="left" vertical="center" indent="1"/>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wrapText="1"/>
    </xf>
    <xf numFmtId="0" fontId="4" fillId="0" borderId="0" xfId="0" applyFont="1" applyAlignment="1">
      <alignment wrapText="1"/>
    </xf>
    <xf numFmtId="0" fontId="18" fillId="0" borderId="0" xfId="0" applyFont="1"/>
    <xf numFmtId="164" fontId="4" fillId="5" borderId="0" xfId="1" applyNumberFormat="1" applyFont="1" applyFill="1"/>
    <xf numFmtId="0" fontId="4" fillId="0" borderId="0" xfId="0" applyFont="1" applyAlignment="1">
      <alignment horizontal="right"/>
    </xf>
    <xf numFmtId="43" fontId="4" fillId="5" borderId="0" xfId="1" applyFont="1" applyFill="1"/>
    <xf numFmtId="166" fontId="4" fillId="0" borderId="0" xfId="1" applyNumberFormat="1" applyFont="1"/>
    <xf numFmtId="166" fontId="18" fillId="0" borderId="0" xfId="1" applyNumberFormat="1" applyFont="1"/>
    <xf numFmtId="167" fontId="18" fillId="0" borderId="0" xfId="1" applyNumberFormat="1" applyFont="1"/>
    <xf numFmtId="43" fontId="18" fillId="0" borderId="0" xfId="1" applyFont="1"/>
    <xf numFmtId="9" fontId="18" fillId="0" borderId="0" xfId="2" applyFont="1"/>
    <xf numFmtId="167" fontId="4" fillId="0" borderId="0" xfId="1" applyNumberFormat="1" applyFont="1"/>
    <xf numFmtId="43" fontId="4" fillId="5" borderId="0" xfId="0" applyNumberFormat="1" applyFont="1" applyFill="1"/>
    <xf numFmtId="164" fontId="15" fillId="6" borderId="0" xfId="1" applyNumberFormat="1" applyFont="1" applyFill="1"/>
    <xf numFmtId="9" fontId="4" fillId="0" borderId="0" xfId="2" applyFont="1"/>
    <xf numFmtId="165" fontId="13" fillId="6" borderId="0" xfId="1" applyNumberFormat="1" applyFont="1" applyFill="1"/>
    <xf numFmtId="43" fontId="4" fillId="2" borderId="0" xfId="1" applyFont="1" applyFill="1"/>
    <xf numFmtId="164" fontId="15" fillId="0" borderId="0" xfId="1" applyNumberFormat="1" applyFont="1" applyFill="1"/>
    <xf numFmtId="164" fontId="17" fillId="3" borderId="0" xfId="1" applyNumberFormat="1" applyFont="1" applyFill="1"/>
    <xf numFmtId="164" fontId="13" fillId="2" borderId="0" xfId="1" applyNumberFormat="1" applyFont="1" applyFill="1"/>
    <xf numFmtId="164" fontId="15" fillId="2" borderId="0" xfId="1" applyNumberFormat="1" applyFont="1" applyFill="1"/>
    <xf numFmtId="0" fontId="4" fillId="0" borderId="2" xfId="0" applyFont="1" applyBorder="1"/>
    <xf numFmtId="0" fontId="4" fillId="0" borderId="2" xfId="0" applyFont="1" applyBorder="1" applyAlignment="1">
      <alignment horizontal="right"/>
    </xf>
    <xf numFmtId="164" fontId="4" fillId="0" borderId="2" xfId="0" applyNumberFormat="1" applyFont="1" applyBorder="1"/>
    <xf numFmtId="164" fontId="4" fillId="0" borderId="0" xfId="0" applyNumberFormat="1" applyFont="1"/>
    <xf numFmtId="164" fontId="13" fillId="0" borderId="0" xfId="1" applyNumberFormat="1" applyFont="1" applyFill="1"/>
    <xf numFmtId="164" fontId="4" fillId="7" borderId="0" xfId="1" applyNumberFormat="1" applyFont="1" applyFill="1"/>
    <xf numFmtId="164" fontId="13" fillId="7" borderId="0" xfId="1" applyNumberFormat="1" applyFont="1" applyFill="1"/>
    <xf numFmtId="164" fontId="17" fillId="0" borderId="0" xfId="1" applyNumberFormat="1" applyFont="1" applyFill="1"/>
    <xf numFmtId="0" fontId="1" fillId="0" borderId="0" xfId="7"/>
    <xf numFmtId="0" fontId="5" fillId="0" borderId="3" xfId="7" applyFont="1" applyBorder="1" applyAlignment="1">
      <alignment horizontal="left" wrapText="1"/>
    </xf>
    <xf numFmtId="0" fontId="10" fillId="0" borderId="3" xfId="7" applyFont="1" applyBorder="1" applyAlignment="1">
      <alignment horizontal="left" wrapText="1"/>
    </xf>
    <xf numFmtId="0" fontId="7" fillId="0" borderId="3" xfId="7" applyFont="1" applyBorder="1" applyAlignment="1">
      <alignment horizontal="left" wrapText="1"/>
    </xf>
    <xf numFmtId="0" fontId="12" fillId="0" borderId="3" xfId="7" applyFont="1" applyBorder="1" applyAlignment="1">
      <alignment horizontal="center" wrapText="1"/>
    </xf>
    <xf numFmtId="0" fontId="10" fillId="0" borderId="3" xfId="7" applyFont="1" applyBorder="1" applyAlignment="1">
      <alignment horizontal="center" wrapText="1"/>
    </xf>
    <xf numFmtId="164" fontId="9" fillId="0" borderId="3" xfId="1" applyNumberFormat="1" applyFont="1" applyBorder="1" applyAlignment="1">
      <alignment horizontal="center" vertical="center" wrapText="1"/>
    </xf>
    <xf numFmtId="164" fontId="9" fillId="0" borderId="3" xfId="1" applyNumberFormat="1" applyFont="1" applyBorder="1" applyAlignment="1">
      <alignment horizontal="center" wrapText="1"/>
    </xf>
    <xf numFmtId="164" fontId="11" fillId="0" borderId="3" xfId="1" applyNumberFormat="1" applyFont="1" applyBorder="1" applyAlignment="1">
      <alignment horizontal="right" wrapText="1"/>
    </xf>
    <xf numFmtId="164" fontId="12" fillId="0" borderId="3" xfId="1" applyNumberFormat="1" applyFont="1" applyBorder="1" applyAlignment="1">
      <alignment horizontal="center" wrapText="1"/>
    </xf>
    <xf numFmtId="164" fontId="7" fillId="0" borderId="3" xfId="1" applyNumberFormat="1" applyFont="1" applyBorder="1" applyAlignment="1">
      <alignment horizontal="right" wrapText="1"/>
    </xf>
    <xf numFmtId="164" fontId="10" fillId="0" borderId="3" xfId="1" applyNumberFormat="1" applyFont="1" applyBorder="1" applyAlignment="1">
      <alignment horizontal="right" wrapText="1"/>
    </xf>
    <xf numFmtId="164" fontId="5" fillId="0" borderId="3" xfId="1" applyNumberFormat="1" applyFont="1" applyBorder="1" applyAlignment="1">
      <alignment horizontal="right" wrapText="1"/>
    </xf>
    <xf numFmtId="164" fontId="1" fillId="0" borderId="0" xfId="1" applyNumberFormat="1" applyFont="1"/>
    <xf numFmtId="164" fontId="9" fillId="8" borderId="3" xfId="1" applyNumberFormat="1" applyFont="1" applyFill="1" applyBorder="1" applyAlignment="1">
      <alignment horizontal="center" vertical="center" wrapText="1"/>
    </xf>
    <xf numFmtId="164" fontId="9" fillId="8" borderId="3" xfId="1" applyNumberFormat="1" applyFont="1" applyFill="1" applyBorder="1" applyAlignment="1">
      <alignment horizontal="center" wrapText="1"/>
    </xf>
    <xf numFmtId="164" fontId="11" fillId="8" borderId="3" xfId="1" applyNumberFormat="1" applyFont="1" applyFill="1" applyBorder="1" applyAlignment="1">
      <alignment horizontal="right" wrapText="1"/>
    </xf>
    <xf numFmtId="164" fontId="12" fillId="8" borderId="3" xfId="1" applyNumberFormat="1" applyFont="1" applyFill="1" applyBorder="1" applyAlignment="1">
      <alignment horizontal="center" wrapText="1"/>
    </xf>
    <xf numFmtId="164" fontId="7" fillId="8" borderId="3" xfId="1" applyNumberFormat="1" applyFont="1" applyFill="1" applyBorder="1" applyAlignment="1">
      <alignment horizontal="right" wrapText="1"/>
    </xf>
    <xf numFmtId="164" fontId="10" fillId="8" borderId="3" xfId="1" applyNumberFormat="1" applyFont="1" applyFill="1" applyBorder="1" applyAlignment="1">
      <alignment horizontal="right" wrapText="1"/>
    </xf>
    <xf numFmtId="164" fontId="5" fillId="8" borderId="3" xfId="1" applyNumberFormat="1" applyFont="1" applyFill="1" applyBorder="1" applyAlignment="1">
      <alignment horizontal="right" wrapText="1"/>
    </xf>
    <xf numFmtId="164" fontId="1" fillId="8" borderId="0" xfId="1" applyNumberFormat="1" applyFont="1" applyFill="1"/>
    <xf numFmtId="9" fontId="13" fillId="0" borderId="0" xfId="2" applyFont="1"/>
    <xf numFmtId="164" fontId="5" fillId="9" borderId="3" xfId="1" applyNumberFormat="1" applyFont="1" applyFill="1" applyBorder="1" applyAlignment="1">
      <alignment horizontal="right" wrapText="1"/>
    </xf>
    <xf numFmtId="1" fontId="4" fillId="0" borderId="0" xfId="0" applyNumberFormat="1" applyFont="1"/>
    <xf numFmtId="0" fontId="15" fillId="0" borderId="0" xfId="0" applyFont="1" applyAlignment="1">
      <alignment horizontal="left"/>
    </xf>
    <xf numFmtId="0" fontId="14" fillId="0" borderId="0" xfId="0" applyFont="1" applyAlignment="1">
      <alignment horizontal="center" wrapText="1"/>
    </xf>
    <xf numFmtId="0" fontId="4" fillId="0" borderId="0" xfId="0" applyFont="1" applyAlignment="1">
      <alignment horizontal="left" vertical="center" indent="1"/>
    </xf>
    <xf numFmtId="0" fontId="4" fillId="0" borderId="0" xfId="0" applyFont="1" applyAlignment="1">
      <alignment horizontal="left" vertical="center" wrapText="1"/>
    </xf>
    <xf numFmtId="0" fontId="5" fillId="0" borderId="0" xfId="7" applyFont="1" applyAlignment="1">
      <alignment horizontal="right" vertical="top" wrapText="1"/>
    </xf>
    <xf numFmtId="0" fontId="6" fillId="0" borderId="0" xfId="7" applyFont="1" applyAlignment="1">
      <alignment horizontal="center" wrapText="1"/>
    </xf>
    <xf numFmtId="0" fontId="7" fillId="0" borderId="6" xfId="7" applyFont="1" applyBorder="1" applyAlignment="1">
      <alignment horizontal="center" wrapText="1"/>
    </xf>
    <xf numFmtId="0" fontId="8" fillId="0" borderId="6" xfId="7" applyFont="1" applyBorder="1" applyAlignment="1">
      <alignment horizontal="center" wrapText="1"/>
    </xf>
    <xf numFmtId="0" fontId="9" fillId="0" borderId="5" xfId="7" applyFont="1" applyBorder="1" applyAlignment="1">
      <alignment horizontal="center" vertical="center" wrapText="1"/>
    </xf>
    <xf numFmtId="0" fontId="9" fillId="0" borderId="4" xfId="7" applyFont="1" applyBorder="1" applyAlignment="1">
      <alignment horizontal="center" vertical="center" wrapText="1"/>
    </xf>
    <xf numFmtId="164" fontId="9" fillId="0" borderId="5" xfId="1" applyNumberFormat="1" applyFont="1" applyBorder="1" applyAlignment="1">
      <alignment horizontal="center" vertical="center" wrapText="1"/>
    </xf>
    <xf numFmtId="164" fontId="9" fillId="0" borderId="4" xfId="1" applyNumberFormat="1" applyFont="1" applyBorder="1" applyAlignment="1">
      <alignment horizontal="center" vertical="center" wrapText="1"/>
    </xf>
  </cellXfs>
  <cellStyles count="8">
    <cellStyle name="Comma 3" xfId="3" xr:uid="{00000000-0005-0000-0000-000001000000}"/>
    <cellStyle name="Comma 5" xfId="4" xr:uid="{00000000-0005-0000-0000-000002000000}"/>
    <cellStyle name="Komats" xfId="1" builtinId="3"/>
    <cellStyle name="Komats 20" xfId="6" xr:uid="{00000000-0005-0000-0000-000003000000}"/>
    <cellStyle name="Komats 6" xfId="5" xr:uid="{00000000-0005-0000-0000-000004000000}"/>
    <cellStyle name="Parasts" xfId="0" builtinId="0"/>
    <cellStyle name="Parasts 2" xfId="7" xr:uid="{7F00BB77-0326-4CD4-B62A-4828D1B59999}"/>
    <cellStyle name="Procenti" xfId="2" builtinId="5"/>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0"/>
  <sheetViews>
    <sheetView tabSelected="1" workbookViewId="0">
      <selection activeCell="N33" sqref="N33"/>
    </sheetView>
  </sheetViews>
  <sheetFormatPr defaultRowHeight="12"/>
  <cols>
    <col min="1" max="1" width="15.5703125" style="5" customWidth="1"/>
    <col min="2" max="2" width="12.28515625" style="5" customWidth="1"/>
    <col min="3" max="3" width="13.7109375" style="5" bestFit="1" customWidth="1"/>
    <col min="4" max="4" width="24.85546875" style="5" customWidth="1"/>
    <col min="5" max="9" width="9.140625" style="5"/>
    <col min="10" max="10" width="12.5703125" style="5" customWidth="1"/>
    <col min="11" max="11" width="11.42578125" style="5" bestFit="1" customWidth="1"/>
    <col min="12" max="13" width="9.140625" style="5"/>
    <col min="14" max="14" width="13.140625" style="5" customWidth="1"/>
    <col min="15" max="15" width="9.140625" style="5"/>
    <col min="16" max="16" width="12.42578125" style="5" customWidth="1"/>
    <col min="17" max="17" width="11" style="5" customWidth="1"/>
    <col min="18" max="19" width="11" style="5" bestFit="1" customWidth="1"/>
    <col min="20" max="16384" width="9.140625" style="5"/>
  </cols>
  <sheetData>
    <row r="1" spans="1:20" ht="30" customHeight="1">
      <c r="A1" s="76" t="s">
        <v>0</v>
      </c>
      <c r="B1" s="76"/>
      <c r="C1" s="76"/>
      <c r="D1" s="76"/>
      <c r="E1" s="76"/>
      <c r="F1" s="76"/>
      <c r="G1" s="76"/>
      <c r="H1" s="76"/>
      <c r="I1" s="76"/>
      <c r="J1" s="76"/>
      <c r="K1" s="76"/>
      <c r="L1" s="76"/>
      <c r="M1" s="76"/>
      <c r="N1" s="76"/>
      <c r="O1" s="76"/>
    </row>
    <row r="2" spans="1:20" ht="47.25" customHeight="1">
      <c r="I2" s="5" t="s">
        <v>37</v>
      </c>
      <c r="J2" s="22" t="s">
        <v>67</v>
      </c>
      <c r="M2" s="23"/>
      <c r="N2" s="23"/>
      <c r="O2" s="23"/>
      <c r="P2" s="23"/>
      <c r="Q2" s="23" t="s">
        <v>249</v>
      </c>
      <c r="R2" s="23" t="s">
        <v>250</v>
      </c>
    </row>
    <row r="3" spans="1:20" ht="12.75" thickBot="1">
      <c r="B3" s="24">
        <f>((A12/B6+B10)*B8)/12</f>
        <v>253.31998991596637</v>
      </c>
      <c r="C3" s="16" t="s">
        <v>1</v>
      </c>
      <c r="D3" s="17" t="s">
        <v>2</v>
      </c>
      <c r="E3" s="77" t="s">
        <v>3</v>
      </c>
      <c r="H3" s="25" t="s">
        <v>4</v>
      </c>
      <c r="I3" s="26">
        <f>B3/B8</f>
        <v>2.6061727357609707</v>
      </c>
      <c r="J3" s="26">
        <f>I3*B8</f>
        <v>253.31998991596637</v>
      </c>
      <c r="K3" s="27"/>
      <c r="L3" s="27"/>
      <c r="M3" s="28"/>
      <c r="N3" s="29"/>
      <c r="O3" s="29"/>
      <c r="P3" s="15" t="s">
        <v>4</v>
      </c>
      <c r="Q3" s="30">
        <v>1.72</v>
      </c>
      <c r="R3" s="31">
        <f>I3/Q3-1</f>
        <v>0.51521670683777376</v>
      </c>
      <c r="T3" s="32"/>
    </row>
    <row r="4" spans="1:20">
      <c r="B4" s="25" t="s">
        <v>5</v>
      </c>
      <c r="C4" s="16"/>
      <c r="D4" s="19">
        <v>12</v>
      </c>
      <c r="E4" s="77"/>
      <c r="H4" s="25" t="s">
        <v>6</v>
      </c>
      <c r="I4" s="33">
        <f>I3*1.21</f>
        <v>3.1534690102707743</v>
      </c>
      <c r="J4" s="26">
        <f>J3*1.21</f>
        <v>306.5171877983193</v>
      </c>
      <c r="K4" s="27"/>
      <c r="L4" s="27"/>
      <c r="M4" s="28"/>
      <c r="N4" s="29"/>
      <c r="O4" s="29"/>
      <c r="P4" s="15" t="s">
        <v>251</v>
      </c>
      <c r="Q4" s="30">
        <f>Q3*B8</f>
        <v>167.184</v>
      </c>
      <c r="R4" s="30">
        <f>B3-Q4</f>
        <v>86.135989915966377</v>
      </c>
      <c r="S4" s="32"/>
      <c r="T4" s="32"/>
    </row>
    <row r="6" spans="1:20">
      <c r="A6" s="12"/>
      <c r="B6" s="34">
        <v>4783.8</v>
      </c>
      <c r="C6" s="5" t="s">
        <v>7</v>
      </c>
      <c r="D6" s="20" t="s">
        <v>8</v>
      </c>
    </row>
    <row r="7" spans="1:20">
      <c r="B7" s="6"/>
      <c r="D7" s="20"/>
    </row>
    <row r="8" spans="1:20">
      <c r="A8" s="35">
        <f>B8/B6</f>
        <v>2.031857519127054E-2</v>
      </c>
      <c r="B8" s="36">
        <v>97.2</v>
      </c>
      <c r="C8" s="5" t="s">
        <v>9</v>
      </c>
      <c r="D8" s="5" t="s">
        <v>10</v>
      </c>
    </row>
    <row r="9" spans="1:20">
      <c r="B9" s="6"/>
      <c r="D9" s="20"/>
    </row>
    <row r="10" spans="1:20">
      <c r="B10" s="37">
        <f>A56</f>
        <v>8.3936681299385416</v>
      </c>
      <c r="C10" s="5" t="s">
        <v>11</v>
      </c>
      <c r="D10" s="5" t="s">
        <v>66</v>
      </c>
    </row>
    <row r="12" spans="1:20">
      <c r="A12" s="47">
        <f>B21+B33+B36+B40+B42+B44</f>
        <v>109455.28</v>
      </c>
      <c r="B12" s="5" t="s">
        <v>12</v>
      </c>
      <c r="C12" s="5" t="s">
        <v>13</v>
      </c>
    </row>
    <row r="14" spans="1:20">
      <c r="D14" s="20" t="s">
        <v>14</v>
      </c>
    </row>
    <row r="15" spans="1:20">
      <c r="D15" s="20"/>
    </row>
    <row r="16" spans="1:20">
      <c r="D16" s="5" t="s">
        <v>45</v>
      </c>
    </row>
    <row r="17" spans="2:4">
      <c r="D17" s="20"/>
    </row>
    <row r="18" spans="2:4">
      <c r="D18" s="18" t="s">
        <v>15</v>
      </c>
    </row>
    <row r="21" spans="2:4">
      <c r="B21" s="47">
        <f>C82</f>
        <v>103720.56</v>
      </c>
      <c r="C21" s="5" t="s">
        <v>16</v>
      </c>
      <c r="D21" s="5" t="s">
        <v>38</v>
      </c>
    </row>
    <row r="22" spans="2:4">
      <c r="B22" s="14"/>
      <c r="D22" s="5" t="s">
        <v>39</v>
      </c>
    </row>
    <row r="23" spans="2:4">
      <c r="B23" s="14"/>
      <c r="D23" s="5" t="s">
        <v>40</v>
      </c>
    </row>
    <row r="24" spans="2:4">
      <c r="B24" s="14"/>
      <c r="D24" s="5" t="s">
        <v>41</v>
      </c>
    </row>
    <row r="25" spans="2:4">
      <c r="B25" s="14"/>
      <c r="D25" s="5" t="s">
        <v>42</v>
      </c>
    </row>
    <row r="26" spans="2:4">
      <c r="B26" s="14"/>
      <c r="D26" s="5" t="s">
        <v>43</v>
      </c>
    </row>
    <row r="27" spans="2:4">
      <c r="B27" s="14"/>
      <c r="D27" s="5" t="s">
        <v>44</v>
      </c>
    </row>
    <row r="28" spans="2:4">
      <c r="B28" s="14"/>
      <c r="D28" s="5" t="s">
        <v>46</v>
      </c>
    </row>
    <row r="29" spans="2:4">
      <c r="B29" s="14"/>
      <c r="D29" s="5" t="s">
        <v>47</v>
      </c>
    </row>
    <row r="30" spans="2:4">
      <c r="B30" s="14"/>
      <c r="D30" s="5" t="s">
        <v>48</v>
      </c>
    </row>
    <row r="31" spans="2:4">
      <c r="B31" s="14"/>
      <c r="D31" s="5" t="s">
        <v>49</v>
      </c>
    </row>
    <row r="32" spans="2:4">
      <c r="B32" s="6"/>
    </row>
    <row r="33" spans="2:4">
      <c r="B33" s="48">
        <v>0</v>
      </c>
      <c r="C33" s="5" t="s">
        <v>17</v>
      </c>
      <c r="D33" s="5" t="s">
        <v>18</v>
      </c>
    </row>
    <row r="34" spans="2:4">
      <c r="B34" s="6"/>
      <c r="D34" s="5" t="s">
        <v>19</v>
      </c>
    </row>
    <row r="35" spans="2:4">
      <c r="B35" s="6"/>
    </row>
    <row r="36" spans="2:4">
      <c r="B36" s="48">
        <v>0</v>
      </c>
      <c r="C36" s="5" t="s">
        <v>20</v>
      </c>
      <c r="D36" s="5" t="s">
        <v>50</v>
      </c>
    </row>
    <row r="37" spans="2:4">
      <c r="B37" s="6"/>
      <c r="D37" s="5" t="s">
        <v>51</v>
      </c>
    </row>
    <row r="38" spans="2:4">
      <c r="B38" s="6"/>
      <c r="D38" s="5" t="s">
        <v>52</v>
      </c>
    </row>
    <row r="39" spans="2:4">
      <c r="B39" s="6"/>
      <c r="D39" s="5" t="s">
        <v>21</v>
      </c>
    </row>
    <row r="40" spans="2:4">
      <c r="B40" s="48">
        <f>'0901_izpilde'!D64</f>
        <v>5734.72</v>
      </c>
      <c r="C40" s="5" t="s">
        <v>22</v>
      </c>
      <c r="D40" s="5" t="s">
        <v>53</v>
      </c>
    </row>
    <row r="41" spans="2:4">
      <c r="B41" s="46"/>
    </row>
    <row r="42" spans="2:4">
      <c r="B42" s="48">
        <v>0</v>
      </c>
      <c r="C42" s="5" t="s">
        <v>23</v>
      </c>
      <c r="D42" s="5" t="s">
        <v>24</v>
      </c>
    </row>
    <row r="43" spans="2:4">
      <c r="B43" s="46"/>
    </row>
    <row r="44" spans="2:4">
      <c r="B44" s="48">
        <v>0</v>
      </c>
      <c r="C44" s="5" t="s">
        <v>54</v>
      </c>
      <c r="D44" s="5" t="s">
        <v>55</v>
      </c>
    </row>
    <row r="45" spans="2:4">
      <c r="B45" s="38"/>
      <c r="D45" s="5" t="s">
        <v>56</v>
      </c>
    </row>
    <row r="46" spans="2:4">
      <c r="D46" s="5" t="s">
        <v>57</v>
      </c>
    </row>
    <row r="47" spans="2:4">
      <c r="D47" s="5" t="s">
        <v>58</v>
      </c>
    </row>
    <row r="48" spans="2:4">
      <c r="D48" s="5" t="s">
        <v>59</v>
      </c>
    </row>
    <row r="49" spans="1:17">
      <c r="D49" s="5" t="s">
        <v>60</v>
      </c>
    </row>
    <row r="50" spans="1:17">
      <c r="D50" s="5" t="s">
        <v>61</v>
      </c>
    </row>
    <row r="51" spans="1:17">
      <c r="D51" s="5" t="s">
        <v>62</v>
      </c>
    </row>
    <row r="53" spans="1:17">
      <c r="B53" s="48">
        <v>0</v>
      </c>
      <c r="C53" s="5" t="s">
        <v>63</v>
      </c>
      <c r="D53" s="5" t="s">
        <v>64</v>
      </c>
    </row>
    <row r="54" spans="1:17">
      <c r="D54" s="5" t="s">
        <v>65</v>
      </c>
    </row>
    <row r="56" spans="1:17" ht="24" customHeight="1">
      <c r="A56" s="37">
        <f>B62*B64/B66</f>
        <v>8.3936681299385416</v>
      </c>
      <c r="B56" s="5" t="s">
        <v>11</v>
      </c>
      <c r="C56" s="78" t="s">
        <v>25</v>
      </c>
      <c r="D56" s="78"/>
      <c r="E56" s="78"/>
      <c r="F56" s="78"/>
      <c r="G56" s="78"/>
      <c r="H56" s="78"/>
      <c r="I56" s="78"/>
      <c r="J56" s="78"/>
      <c r="K56" s="78"/>
      <c r="L56" s="78"/>
      <c r="M56" s="78"/>
      <c r="N56" s="78"/>
      <c r="O56" s="78"/>
      <c r="P56" s="78"/>
      <c r="Q56" s="78"/>
    </row>
    <row r="58" spans="1:17">
      <c r="E58" s="5" t="s">
        <v>26</v>
      </c>
    </row>
    <row r="60" spans="1:17">
      <c r="E60" s="5" t="s">
        <v>27</v>
      </c>
    </row>
    <row r="62" spans="1:17" ht="40.9" customHeight="1">
      <c r="A62" s="39"/>
      <c r="B62" s="40">
        <f>C90</f>
        <v>80307.259199999986</v>
      </c>
      <c r="C62" s="5" t="s">
        <v>28</v>
      </c>
      <c r="D62" s="78" t="s">
        <v>29</v>
      </c>
      <c r="E62" s="78"/>
      <c r="F62" s="78"/>
      <c r="G62" s="78"/>
      <c r="H62" s="78"/>
      <c r="I62" s="78"/>
      <c r="J62" s="78"/>
      <c r="K62" s="78"/>
      <c r="L62" s="78"/>
      <c r="M62" s="78"/>
      <c r="N62" s="78"/>
      <c r="O62" s="78"/>
      <c r="P62" s="78"/>
      <c r="Q62" s="78"/>
    </row>
    <row r="63" spans="1:17">
      <c r="D63" s="21"/>
      <c r="E63" s="21"/>
      <c r="F63" s="21"/>
      <c r="G63" s="21"/>
      <c r="H63" s="21"/>
      <c r="I63" s="21"/>
      <c r="J63" s="21"/>
      <c r="K63" s="21"/>
      <c r="L63" s="21"/>
      <c r="M63" s="21"/>
      <c r="N63" s="21"/>
      <c r="O63" s="21"/>
      <c r="P63" s="21"/>
      <c r="Q63" s="21"/>
    </row>
    <row r="64" spans="1:17" ht="36" customHeight="1">
      <c r="B64" s="37">
        <v>0.5</v>
      </c>
      <c r="C64" s="5" t="s">
        <v>30</v>
      </c>
      <c r="D64" s="78" t="s">
        <v>31</v>
      </c>
      <c r="E64" s="78"/>
      <c r="F64" s="78"/>
      <c r="G64" s="78"/>
      <c r="H64" s="78"/>
      <c r="I64" s="78"/>
      <c r="J64" s="78"/>
      <c r="K64" s="78"/>
      <c r="L64" s="78"/>
      <c r="M64" s="78"/>
      <c r="N64" s="78"/>
      <c r="O64" s="78"/>
      <c r="P64" s="78"/>
      <c r="Q64" s="78"/>
    </row>
    <row r="66" spans="1:7">
      <c r="B66" s="41">
        <f>B6</f>
        <v>4783.8</v>
      </c>
      <c r="C66" s="5" t="s">
        <v>32</v>
      </c>
      <c r="D66" s="5" t="s">
        <v>33</v>
      </c>
    </row>
    <row r="69" spans="1:7">
      <c r="B69" s="25" t="s">
        <v>34</v>
      </c>
      <c r="C69" s="6">
        <v>0</v>
      </c>
    </row>
    <row r="70" spans="1:7">
      <c r="A70" s="42"/>
      <c r="B70" s="43" t="s">
        <v>35</v>
      </c>
      <c r="C70" s="44">
        <v>0</v>
      </c>
    </row>
    <row r="71" spans="1:7">
      <c r="B71" s="5" t="s">
        <v>36</v>
      </c>
      <c r="C71" s="45">
        <f>C69+C70</f>
        <v>0</v>
      </c>
    </row>
    <row r="74" spans="1:7">
      <c r="A74" s="5" t="s">
        <v>12</v>
      </c>
      <c r="B74" s="3" t="s">
        <v>236</v>
      </c>
      <c r="G74" s="1"/>
    </row>
    <row r="75" spans="1:7">
      <c r="A75" s="1"/>
      <c r="B75" s="12">
        <v>2220</v>
      </c>
      <c r="C75" s="13">
        <v>0</v>
      </c>
      <c r="D75" s="11" t="s">
        <v>248</v>
      </c>
      <c r="G75" s="1"/>
    </row>
    <row r="76" spans="1:7">
      <c r="A76" s="1"/>
      <c r="B76" s="12">
        <v>2224</v>
      </c>
      <c r="C76" s="13">
        <v>0</v>
      </c>
      <c r="D76" s="11" t="s">
        <v>247</v>
      </c>
      <c r="E76" s="10"/>
      <c r="F76" s="1"/>
      <c r="G76" s="1"/>
    </row>
    <row r="77" spans="1:7">
      <c r="A77" s="1"/>
      <c r="B77" s="4">
        <v>2247</v>
      </c>
      <c r="C77" s="14">
        <v>2260</v>
      </c>
      <c r="D77" s="9" t="s">
        <v>237</v>
      </c>
      <c r="E77" s="1"/>
      <c r="F77" s="1"/>
      <c r="G77" s="1"/>
    </row>
    <row r="78" spans="1:7">
      <c r="A78" s="1"/>
      <c r="B78" s="4">
        <v>2240</v>
      </c>
      <c r="C78" s="6">
        <f>82869.45</f>
        <v>82869.45</v>
      </c>
      <c r="D78" s="9" t="s">
        <v>238</v>
      </c>
      <c r="E78" s="1"/>
      <c r="F78" s="1"/>
      <c r="G78" s="1"/>
    </row>
    <row r="79" spans="1:7">
      <c r="A79" s="1"/>
      <c r="B79" s="4">
        <v>2260</v>
      </c>
      <c r="C79" s="6">
        <v>1247.68</v>
      </c>
      <c r="D79" s="9" t="s">
        <v>245</v>
      </c>
      <c r="E79" s="1"/>
      <c r="F79" s="1"/>
      <c r="G79" s="1"/>
    </row>
    <row r="80" spans="1:7">
      <c r="A80" s="1"/>
      <c r="B80" s="4">
        <v>2350</v>
      </c>
      <c r="C80" s="6">
        <v>17343.43</v>
      </c>
      <c r="D80" s="9" t="s">
        <v>246</v>
      </c>
      <c r="E80" s="1"/>
      <c r="F80" s="1"/>
      <c r="G80" s="1"/>
    </row>
    <row r="81" spans="1:7">
      <c r="A81" s="1"/>
      <c r="B81" s="4">
        <v>1000</v>
      </c>
      <c r="C81" s="49">
        <v>0</v>
      </c>
      <c r="D81" s="11" t="s">
        <v>252</v>
      </c>
      <c r="E81" s="4"/>
      <c r="F81" s="4"/>
      <c r="G81" s="4"/>
    </row>
    <row r="82" spans="1:7">
      <c r="A82" s="2" t="s">
        <v>244</v>
      </c>
      <c r="B82" s="2"/>
      <c r="C82" s="7">
        <f>SUM(C75:C81)</f>
        <v>103720.56</v>
      </c>
      <c r="D82" s="75"/>
      <c r="E82" s="75"/>
      <c r="F82" s="75"/>
      <c r="G82" s="75"/>
    </row>
    <row r="83" spans="1:7">
      <c r="A83" s="1"/>
      <c r="B83" s="1"/>
      <c r="C83" s="8"/>
      <c r="D83" s="9"/>
      <c r="E83" s="9"/>
      <c r="F83" s="9"/>
      <c r="G83" s="9"/>
    </row>
    <row r="84" spans="1:7">
      <c r="A84" s="5" t="s">
        <v>11</v>
      </c>
      <c r="B84" s="3" t="s">
        <v>236</v>
      </c>
      <c r="C84" s="8"/>
      <c r="D84" s="9"/>
      <c r="E84" s="9"/>
      <c r="F84" s="9"/>
      <c r="G84" s="9"/>
    </row>
    <row r="85" spans="1:7">
      <c r="B85" s="4">
        <v>1000</v>
      </c>
      <c r="C85" s="6">
        <f>(1849*1.2359*12)+(1154*1.2359*12)+577*1.2359*12+411*1.2359*12*4</f>
        <v>77476.099199999997</v>
      </c>
      <c r="D85" s="9" t="s">
        <v>239</v>
      </c>
      <c r="E85" s="4"/>
      <c r="F85" s="4"/>
      <c r="G85" s="74"/>
    </row>
    <row r="86" spans="1:7">
      <c r="A86" s="1"/>
      <c r="B86" s="1">
        <v>2230</v>
      </c>
      <c r="C86" s="6">
        <v>256.7</v>
      </c>
      <c r="D86" s="9" t="s">
        <v>240</v>
      </c>
      <c r="E86" s="1"/>
      <c r="F86" s="1"/>
      <c r="G86" s="72"/>
    </row>
    <row r="87" spans="1:7">
      <c r="A87" s="1"/>
      <c r="B87" s="1">
        <v>2234</v>
      </c>
      <c r="C87" s="14">
        <f>200*6</f>
        <v>1200</v>
      </c>
      <c r="D87" s="9" t="s">
        <v>270</v>
      </c>
      <c r="E87" s="1"/>
      <c r="F87" s="1"/>
      <c r="G87" s="1"/>
    </row>
    <row r="88" spans="1:7">
      <c r="A88" s="1"/>
      <c r="B88" s="1">
        <v>2312</v>
      </c>
      <c r="C88" s="6">
        <v>1043.1199999999999</v>
      </c>
      <c r="D88" s="9" t="s">
        <v>241</v>
      </c>
      <c r="E88" s="1"/>
      <c r="F88" s="1"/>
      <c r="G88" s="1"/>
    </row>
    <row r="89" spans="1:7">
      <c r="A89" s="1"/>
      <c r="B89" s="1">
        <v>2322</v>
      </c>
      <c r="C89" s="6">
        <v>331.34</v>
      </c>
      <c r="D89" s="9" t="s">
        <v>242</v>
      </c>
      <c r="E89" s="1"/>
      <c r="F89" s="1"/>
      <c r="G89" s="1"/>
    </row>
    <row r="90" spans="1:7">
      <c r="A90" s="2" t="s">
        <v>243</v>
      </c>
      <c r="B90" s="2"/>
      <c r="C90" s="7">
        <f>SUM(C85:C89)</f>
        <v>80307.259199999986</v>
      </c>
      <c r="D90" s="1"/>
      <c r="E90" s="1"/>
      <c r="F90" s="1"/>
      <c r="G90" s="1"/>
    </row>
  </sheetData>
  <mergeCells count="6">
    <mergeCell ref="D82:G82"/>
    <mergeCell ref="A1:O1"/>
    <mergeCell ref="E3:E4"/>
    <mergeCell ref="C56:Q56"/>
    <mergeCell ref="D62:Q62"/>
    <mergeCell ref="D64:Q6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25D0A-527A-46A2-B89A-47C954B66B40}">
  <dimension ref="A1:G101"/>
  <sheetViews>
    <sheetView topLeftCell="A8" workbookViewId="0">
      <selection activeCell="E66" sqref="E66"/>
    </sheetView>
  </sheetViews>
  <sheetFormatPr defaultRowHeight="15"/>
  <cols>
    <col min="1" max="1" width="60" style="50" bestFit="1" customWidth="1"/>
    <col min="2" max="2" width="11.42578125" style="50" bestFit="1" customWidth="1"/>
    <col min="3" max="3" width="15.42578125" style="63" bestFit="1" customWidth="1"/>
    <col min="4" max="4" width="15.42578125" style="71" bestFit="1" customWidth="1"/>
    <col min="5" max="5" width="15.42578125" style="63" bestFit="1" customWidth="1"/>
    <col min="6" max="6" width="12" style="63" bestFit="1" customWidth="1"/>
    <col min="7" max="7" width="15.42578125" style="63" bestFit="1" customWidth="1"/>
    <col min="8" max="16384" width="9.140625" style="50"/>
  </cols>
  <sheetData>
    <row r="1" spans="1:7">
      <c r="A1" s="79" t="s">
        <v>269</v>
      </c>
      <c r="B1" s="79"/>
      <c r="C1" s="79"/>
      <c r="D1" s="79"/>
      <c r="E1" s="79"/>
      <c r="F1" s="79"/>
      <c r="G1" s="79"/>
    </row>
    <row r="2" spans="1:7" ht="45" customHeight="1">
      <c r="A2" s="80" t="s">
        <v>68</v>
      </c>
      <c r="B2" s="80"/>
      <c r="C2" s="80"/>
      <c r="D2" s="80"/>
      <c r="E2" s="80"/>
      <c r="F2" s="80"/>
      <c r="G2" s="80"/>
    </row>
    <row r="4" spans="1:7">
      <c r="A4" s="81" t="s">
        <v>268</v>
      </c>
      <c r="B4" s="81"/>
      <c r="C4" s="81"/>
      <c r="D4" s="81"/>
      <c r="E4" s="81"/>
      <c r="F4" s="81"/>
      <c r="G4" s="81"/>
    </row>
    <row r="5" spans="1:7">
      <c r="A5" s="82" t="s">
        <v>69</v>
      </c>
      <c r="B5" s="82"/>
      <c r="C5" s="82"/>
      <c r="D5" s="82"/>
      <c r="E5" s="82"/>
      <c r="F5" s="82"/>
      <c r="G5" s="82"/>
    </row>
    <row r="6" spans="1:7">
      <c r="A6" s="82" t="s">
        <v>70</v>
      </c>
      <c r="B6" s="82"/>
      <c r="C6" s="82"/>
      <c r="D6" s="82"/>
      <c r="E6" s="82"/>
      <c r="F6" s="82"/>
      <c r="G6" s="82"/>
    </row>
    <row r="7" spans="1:7">
      <c r="A7" s="82" t="s">
        <v>71</v>
      </c>
      <c r="B7" s="82"/>
      <c r="C7" s="82"/>
      <c r="D7" s="82"/>
      <c r="E7" s="82"/>
      <c r="F7" s="82"/>
      <c r="G7" s="82"/>
    </row>
    <row r="8" spans="1:7">
      <c r="A8" s="82" t="s">
        <v>72</v>
      </c>
      <c r="B8" s="82"/>
      <c r="C8" s="82"/>
      <c r="D8" s="82"/>
      <c r="E8" s="82"/>
      <c r="F8" s="82"/>
      <c r="G8" s="82"/>
    </row>
    <row r="9" spans="1:7">
      <c r="A9" s="82" t="s">
        <v>73</v>
      </c>
      <c r="B9" s="82"/>
      <c r="C9" s="82"/>
      <c r="D9" s="82"/>
      <c r="E9" s="82"/>
      <c r="F9" s="82"/>
      <c r="G9" s="82"/>
    </row>
    <row r="10" spans="1:7">
      <c r="A10" s="82" t="s">
        <v>267</v>
      </c>
      <c r="B10" s="82"/>
      <c r="C10" s="82"/>
      <c r="D10" s="82"/>
      <c r="E10" s="82"/>
      <c r="F10" s="82"/>
      <c r="G10" s="82"/>
    </row>
    <row r="12" spans="1:7" ht="19.5">
      <c r="A12" s="83" t="s">
        <v>74</v>
      </c>
      <c r="B12" s="83" t="s">
        <v>75</v>
      </c>
      <c r="C12" s="56" t="s">
        <v>76</v>
      </c>
      <c r="D12" s="64" t="s">
        <v>77</v>
      </c>
      <c r="E12" s="56" t="s">
        <v>78</v>
      </c>
      <c r="F12" s="85" t="s">
        <v>79</v>
      </c>
      <c r="G12" s="56" t="s">
        <v>80</v>
      </c>
    </row>
    <row r="13" spans="1:7">
      <c r="A13" s="84"/>
      <c r="B13" s="84"/>
      <c r="C13" s="57" t="s">
        <v>81</v>
      </c>
      <c r="D13" s="65" t="s">
        <v>81</v>
      </c>
      <c r="E13" s="57" t="s">
        <v>81</v>
      </c>
      <c r="F13" s="86"/>
      <c r="G13" s="57" t="s">
        <v>81</v>
      </c>
    </row>
    <row r="14" spans="1:7">
      <c r="A14" s="55" t="s">
        <v>82</v>
      </c>
      <c r="B14" s="52" t="s">
        <v>83</v>
      </c>
      <c r="C14" s="58">
        <v>22000</v>
      </c>
      <c r="D14" s="66">
        <v>32180.36</v>
      </c>
      <c r="E14" s="58">
        <v>-10180.36</v>
      </c>
      <c r="F14" s="58">
        <v>146.27000000000001</v>
      </c>
      <c r="G14" s="58">
        <v>32180.36</v>
      </c>
    </row>
    <row r="15" spans="1:7">
      <c r="A15" s="54" t="s">
        <v>84</v>
      </c>
      <c r="B15" s="54" t="s">
        <v>85</v>
      </c>
      <c r="C15" s="59" t="s">
        <v>86</v>
      </c>
      <c r="D15" s="67" t="s">
        <v>87</v>
      </c>
      <c r="E15" s="59" t="s">
        <v>88</v>
      </c>
      <c r="F15" s="59" t="s">
        <v>89</v>
      </c>
      <c r="G15" s="59" t="s">
        <v>90</v>
      </c>
    </row>
    <row r="16" spans="1:7">
      <c r="A16" s="53" t="s">
        <v>91</v>
      </c>
      <c r="B16" s="53" t="s">
        <v>92</v>
      </c>
      <c r="C16" s="60">
        <v>0</v>
      </c>
      <c r="D16" s="68">
        <v>4742.1000000000004</v>
      </c>
      <c r="E16" s="60">
        <v>-4742.1000000000004</v>
      </c>
      <c r="F16" s="60">
        <v>0</v>
      </c>
      <c r="G16" s="60">
        <v>4742.1000000000004</v>
      </c>
    </row>
    <row r="17" spans="1:7">
      <c r="A17" s="52" t="s">
        <v>93</v>
      </c>
      <c r="B17" s="52" t="s">
        <v>94</v>
      </c>
      <c r="C17" s="61">
        <v>0</v>
      </c>
      <c r="D17" s="69">
        <v>4742.1000000000004</v>
      </c>
      <c r="E17" s="61">
        <v>-4742.1000000000004</v>
      </c>
      <c r="F17" s="61">
        <v>0</v>
      </c>
      <c r="G17" s="61">
        <v>4742.1000000000004</v>
      </c>
    </row>
    <row r="18" spans="1:7">
      <c r="A18" s="51" t="s">
        <v>95</v>
      </c>
      <c r="B18" s="51" t="s">
        <v>96</v>
      </c>
      <c r="C18" s="62">
        <v>0</v>
      </c>
      <c r="D18" s="70">
        <v>4742.1000000000004</v>
      </c>
      <c r="E18" s="62">
        <v>-4742.1000000000004</v>
      </c>
      <c r="F18" s="62">
        <v>0</v>
      </c>
      <c r="G18" s="62">
        <v>4742.1000000000004</v>
      </c>
    </row>
    <row r="19" spans="1:7">
      <c r="A19" s="51" t="s">
        <v>97</v>
      </c>
      <c r="B19" s="51" t="s">
        <v>98</v>
      </c>
      <c r="C19" s="62">
        <v>0</v>
      </c>
      <c r="D19" s="70">
        <v>4742.1000000000004</v>
      </c>
      <c r="E19" s="62">
        <v>-4742.1000000000004</v>
      </c>
      <c r="F19" s="62">
        <v>0</v>
      </c>
      <c r="G19" s="62">
        <v>4742.1000000000004</v>
      </c>
    </row>
    <row r="20" spans="1:7">
      <c r="A20" s="53" t="s">
        <v>99</v>
      </c>
      <c r="B20" s="53" t="s">
        <v>100</v>
      </c>
      <c r="C20" s="60">
        <v>22000</v>
      </c>
      <c r="D20" s="68">
        <v>27438.26</v>
      </c>
      <c r="E20" s="60">
        <v>-5438.26</v>
      </c>
      <c r="F20" s="60">
        <v>124.72</v>
      </c>
      <c r="G20" s="60">
        <v>27438.26</v>
      </c>
    </row>
    <row r="21" spans="1:7" ht="22.5">
      <c r="A21" s="52" t="s">
        <v>101</v>
      </c>
      <c r="B21" s="52" t="s">
        <v>102</v>
      </c>
      <c r="C21" s="61">
        <v>22000</v>
      </c>
      <c r="D21" s="69">
        <v>27438.26</v>
      </c>
      <c r="E21" s="61">
        <v>-5438.26</v>
      </c>
      <c r="F21" s="61">
        <v>124.72</v>
      </c>
      <c r="G21" s="61">
        <v>27438.26</v>
      </c>
    </row>
    <row r="22" spans="1:7">
      <c r="A22" s="51" t="s">
        <v>103</v>
      </c>
      <c r="B22" s="51" t="s">
        <v>104</v>
      </c>
      <c r="C22" s="62">
        <v>17000</v>
      </c>
      <c r="D22" s="70">
        <v>19196.98</v>
      </c>
      <c r="E22" s="62">
        <v>-2196.98</v>
      </c>
      <c r="F22" s="62">
        <v>112.92</v>
      </c>
      <c r="G22" s="62">
        <v>19196.98</v>
      </c>
    </row>
    <row r="23" spans="1:7">
      <c r="A23" s="51" t="s">
        <v>105</v>
      </c>
      <c r="B23" s="51" t="s">
        <v>106</v>
      </c>
      <c r="C23" s="62">
        <v>17000</v>
      </c>
      <c r="D23" s="70">
        <v>19196.98</v>
      </c>
      <c r="E23" s="62">
        <v>-2196.98</v>
      </c>
      <c r="F23" s="62">
        <v>112.92</v>
      </c>
      <c r="G23" s="62">
        <v>19196.98</v>
      </c>
    </row>
    <row r="24" spans="1:7">
      <c r="A24" s="51" t="s">
        <v>107</v>
      </c>
      <c r="B24" s="51" t="s">
        <v>108</v>
      </c>
      <c r="C24" s="62">
        <v>5000</v>
      </c>
      <c r="D24" s="70">
        <v>7054.33</v>
      </c>
      <c r="E24" s="62">
        <v>-2054.33</v>
      </c>
      <c r="F24" s="62">
        <v>141.09</v>
      </c>
      <c r="G24" s="62">
        <v>7054.33</v>
      </c>
    </row>
    <row r="25" spans="1:7">
      <c r="A25" s="51" t="s">
        <v>109</v>
      </c>
      <c r="B25" s="51" t="s">
        <v>110</v>
      </c>
      <c r="C25" s="62">
        <v>5000</v>
      </c>
      <c r="D25" s="70">
        <v>7054.33</v>
      </c>
      <c r="E25" s="62">
        <v>-2054.33</v>
      </c>
      <c r="F25" s="62">
        <v>141.09</v>
      </c>
      <c r="G25" s="62">
        <v>7054.33</v>
      </c>
    </row>
    <row r="26" spans="1:7">
      <c r="A26" s="51" t="s">
        <v>111</v>
      </c>
      <c r="B26" s="51" t="s">
        <v>112</v>
      </c>
      <c r="C26" s="62">
        <v>0</v>
      </c>
      <c r="D26" s="70">
        <v>1186.95</v>
      </c>
      <c r="E26" s="62">
        <v>-1186.95</v>
      </c>
      <c r="F26" s="62">
        <v>0</v>
      </c>
      <c r="G26" s="62">
        <v>1186.95</v>
      </c>
    </row>
    <row r="27" spans="1:7">
      <c r="A27" s="51" t="s">
        <v>113</v>
      </c>
      <c r="B27" s="51" t="s">
        <v>114</v>
      </c>
      <c r="C27" s="62">
        <v>0</v>
      </c>
      <c r="D27" s="70">
        <v>1186.95</v>
      </c>
      <c r="E27" s="62">
        <v>-1186.95</v>
      </c>
      <c r="F27" s="62">
        <v>0</v>
      </c>
      <c r="G27" s="62">
        <v>1186.95</v>
      </c>
    </row>
    <row r="28" spans="1:7" ht="23.25">
      <c r="A28" s="51" t="s">
        <v>115</v>
      </c>
      <c r="B28" s="51" t="s">
        <v>116</v>
      </c>
      <c r="C28" s="62">
        <v>0</v>
      </c>
      <c r="D28" s="70">
        <v>1186.95</v>
      </c>
      <c r="E28" s="62">
        <v>-1186.95</v>
      </c>
      <c r="F28" s="62">
        <v>0</v>
      </c>
      <c r="G28" s="62">
        <v>1186.95</v>
      </c>
    </row>
    <row r="30" spans="1:7">
      <c r="A30" s="55" t="s">
        <v>117</v>
      </c>
      <c r="B30" s="52" t="s">
        <v>83</v>
      </c>
      <c r="C30" s="58">
        <v>2183839</v>
      </c>
      <c r="D30" s="66">
        <v>2108480.87</v>
      </c>
      <c r="E30" s="58">
        <v>75358.13</v>
      </c>
      <c r="F30" s="58">
        <v>96.55</v>
      </c>
      <c r="G30" s="58">
        <v>2108480.87</v>
      </c>
    </row>
    <row r="31" spans="1:7">
      <c r="A31" s="54" t="s">
        <v>84</v>
      </c>
      <c r="B31" s="54" t="s">
        <v>85</v>
      </c>
      <c r="C31" s="59" t="s">
        <v>86</v>
      </c>
      <c r="D31" s="67" t="s">
        <v>87</v>
      </c>
      <c r="E31" s="59" t="s">
        <v>88</v>
      </c>
      <c r="F31" s="59" t="s">
        <v>89</v>
      </c>
      <c r="G31" s="59" t="s">
        <v>90</v>
      </c>
    </row>
    <row r="32" spans="1:7">
      <c r="A32" s="53" t="s">
        <v>118</v>
      </c>
      <c r="B32" s="53" t="s">
        <v>119</v>
      </c>
      <c r="C32" s="60">
        <v>1479581</v>
      </c>
      <c r="D32" s="68">
        <v>1432325.63</v>
      </c>
      <c r="E32" s="60">
        <v>47255.37</v>
      </c>
      <c r="F32" s="60">
        <v>96.81</v>
      </c>
      <c r="G32" s="60">
        <v>1432325.63</v>
      </c>
    </row>
    <row r="33" spans="1:7">
      <c r="A33" s="52" t="s">
        <v>120</v>
      </c>
      <c r="B33" s="52" t="s">
        <v>121</v>
      </c>
      <c r="C33" s="61">
        <v>1118237</v>
      </c>
      <c r="D33" s="69">
        <v>1080016.8</v>
      </c>
      <c r="E33" s="61">
        <v>38220.199999999997</v>
      </c>
      <c r="F33" s="61">
        <v>96.58</v>
      </c>
      <c r="G33" s="61">
        <v>1080016.8</v>
      </c>
    </row>
    <row r="34" spans="1:7">
      <c r="A34" s="51" t="s">
        <v>122</v>
      </c>
      <c r="B34" s="51" t="s">
        <v>123</v>
      </c>
      <c r="C34" s="62">
        <v>962745</v>
      </c>
      <c r="D34" s="70">
        <v>926537.65</v>
      </c>
      <c r="E34" s="62">
        <v>36207.35</v>
      </c>
      <c r="F34" s="62">
        <v>96.24</v>
      </c>
      <c r="G34" s="62">
        <v>926537.65</v>
      </c>
    </row>
    <row r="35" spans="1:7">
      <c r="A35" s="51" t="s">
        <v>124</v>
      </c>
      <c r="B35" s="51" t="s">
        <v>125</v>
      </c>
      <c r="C35" s="62">
        <v>962745</v>
      </c>
      <c r="D35" s="70">
        <v>926537.65</v>
      </c>
      <c r="E35" s="62">
        <v>36207.35</v>
      </c>
      <c r="F35" s="62">
        <v>96.24</v>
      </c>
      <c r="G35" s="62">
        <v>926537.65</v>
      </c>
    </row>
    <row r="36" spans="1:7">
      <c r="A36" s="51" t="s">
        <v>126</v>
      </c>
      <c r="B36" s="51" t="s">
        <v>127</v>
      </c>
      <c r="C36" s="62">
        <v>155492</v>
      </c>
      <c r="D36" s="70">
        <v>153479.15</v>
      </c>
      <c r="E36" s="62">
        <v>2012.85</v>
      </c>
      <c r="F36" s="62">
        <v>98.71</v>
      </c>
      <c r="G36" s="62">
        <v>153479.15</v>
      </c>
    </row>
    <row r="37" spans="1:7">
      <c r="A37" s="51" t="s">
        <v>128</v>
      </c>
      <c r="B37" s="51" t="s">
        <v>129</v>
      </c>
      <c r="C37" s="62">
        <v>2000</v>
      </c>
      <c r="D37" s="70">
        <v>0</v>
      </c>
      <c r="E37" s="62">
        <v>2000</v>
      </c>
      <c r="F37" s="62">
        <v>0</v>
      </c>
      <c r="G37" s="62">
        <v>0</v>
      </c>
    </row>
    <row r="38" spans="1:7">
      <c r="A38" s="51" t="s">
        <v>130</v>
      </c>
      <c r="B38" s="51" t="s">
        <v>131</v>
      </c>
      <c r="C38" s="62">
        <v>81622</v>
      </c>
      <c r="D38" s="70">
        <v>81616.5</v>
      </c>
      <c r="E38" s="62">
        <v>5.5</v>
      </c>
      <c r="F38" s="62">
        <v>99.99</v>
      </c>
      <c r="G38" s="62">
        <v>81616.5</v>
      </c>
    </row>
    <row r="39" spans="1:7">
      <c r="A39" s="51" t="s">
        <v>132</v>
      </c>
      <c r="B39" s="51" t="s">
        <v>133</v>
      </c>
      <c r="C39" s="62">
        <v>71870</v>
      </c>
      <c r="D39" s="70">
        <v>71862.649999999994</v>
      </c>
      <c r="E39" s="62">
        <v>7.35</v>
      </c>
      <c r="F39" s="62">
        <v>99.99</v>
      </c>
      <c r="G39" s="62">
        <v>71862.649999999994</v>
      </c>
    </row>
    <row r="40" spans="1:7" ht="22.5">
      <c r="A40" s="52" t="s">
        <v>134</v>
      </c>
      <c r="B40" s="52" t="s">
        <v>135</v>
      </c>
      <c r="C40" s="61">
        <v>361344</v>
      </c>
      <c r="D40" s="69">
        <v>352308.83</v>
      </c>
      <c r="E40" s="61">
        <v>9035.17</v>
      </c>
      <c r="F40" s="61">
        <v>97.5</v>
      </c>
      <c r="G40" s="61">
        <v>352308.83</v>
      </c>
    </row>
    <row r="41" spans="1:7">
      <c r="A41" s="51" t="s">
        <v>136</v>
      </c>
      <c r="B41" s="51" t="s">
        <v>137</v>
      </c>
      <c r="C41" s="62">
        <v>276777</v>
      </c>
      <c r="D41" s="70">
        <v>270186.56</v>
      </c>
      <c r="E41" s="62">
        <v>6590.44</v>
      </c>
      <c r="F41" s="62">
        <v>97.62</v>
      </c>
      <c r="G41" s="62">
        <v>270186.56</v>
      </c>
    </row>
    <row r="42" spans="1:7">
      <c r="A42" s="51" t="s">
        <v>138</v>
      </c>
      <c r="B42" s="51" t="s">
        <v>139</v>
      </c>
      <c r="C42" s="62">
        <v>84567</v>
      </c>
      <c r="D42" s="70">
        <v>82122.27</v>
      </c>
      <c r="E42" s="62">
        <v>2444.73</v>
      </c>
      <c r="F42" s="62">
        <v>97.11</v>
      </c>
      <c r="G42" s="62">
        <v>82122.27</v>
      </c>
    </row>
    <row r="43" spans="1:7" ht="23.25">
      <c r="A43" s="51" t="s">
        <v>140</v>
      </c>
      <c r="B43" s="51" t="s">
        <v>141</v>
      </c>
      <c r="C43" s="62">
        <v>78367</v>
      </c>
      <c r="D43" s="70">
        <v>78364.97</v>
      </c>
      <c r="E43" s="62">
        <v>2.0299999999999998</v>
      </c>
      <c r="F43" s="62">
        <v>100</v>
      </c>
      <c r="G43" s="62">
        <v>78364.97</v>
      </c>
    </row>
    <row r="44" spans="1:7">
      <c r="A44" s="51" t="s">
        <v>266</v>
      </c>
      <c r="B44" s="51" t="s">
        <v>265</v>
      </c>
      <c r="C44" s="62">
        <v>600</v>
      </c>
      <c r="D44" s="70">
        <v>400</v>
      </c>
      <c r="E44" s="62">
        <v>200</v>
      </c>
      <c r="F44" s="62">
        <v>66.67</v>
      </c>
      <c r="G44" s="62">
        <v>400</v>
      </c>
    </row>
    <row r="45" spans="1:7" ht="23.25">
      <c r="A45" s="51" t="s">
        <v>142</v>
      </c>
      <c r="B45" s="51" t="s">
        <v>143</v>
      </c>
      <c r="C45" s="62">
        <v>5600</v>
      </c>
      <c r="D45" s="70">
        <v>3357.3</v>
      </c>
      <c r="E45" s="62">
        <v>2242.6999999999998</v>
      </c>
      <c r="F45" s="62">
        <v>59.95</v>
      </c>
      <c r="G45" s="62">
        <v>3357.3</v>
      </c>
    </row>
    <row r="46" spans="1:7">
      <c r="A46" s="53" t="s">
        <v>144</v>
      </c>
      <c r="B46" s="53" t="s">
        <v>145</v>
      </c>
      <c r="C46" s="60">
        <v>131026</v>
      </c>
      <c r="D46" s="68">
        <v>110581.21</v>
      </c>
      <c r="E46" s="60">
        <v>20444.79</v>
      </c>
      <c r="F46" s="60">
        <v>84.4</v>
      </c>
      <c r="G46" s="60">
        <v>110581.21</v>
      </c>
    </row>
    <row r="47" spans="1:7">
      <c r="A47" s="52" t="s">
        <v>146</v>
      </c>
      <c r="B47" s="52" t="s">
        <v>147</v>
      </c>
      <c r="C47" s="61">
        <v>75184</v>
      </c>
      <c r="D47" s="69">
        <v>57455.02</v>
      </c>
      <c r="E47" s="61">
        <v>17728.98</v>
      </c>
      <c r="F47" s="61">
        <v>76.42</v>
      </c>
      <c r="G47" s="61">
        <v>57455.02</v>
      </c>
    </row>
    <row r="48" spans="1:7">
      <c r="A48" s="51" t="s">
        <v>148</v>
      </c>
      <c r="B48" s="51" t="s">
        <v>149</v>
      </c>
      <c r="C48" s="62">
        <v>2072</v>
      </c>
      <c r="D48" s="70">
        <v>2059.17</v>
      </c>
      <c r="E48" s="62">
        <v>12.83</v>
      </c>
      <c r="F48" s="62">
        <v>99.38</v>
      </c>
      <c r="G48" s="62">
        <v>2059.17</v>
      </c>
    </row>
    <row r="49" spans="1:7">
      <c r="A49" s="51" t="s">
        <v>150</v>
      </c>
      <c r="B49" s="51" t="s">
        <v>151</v>
      </c>
      <c r="C49" s="62">
        <v>23000</v>
      </c>
      <c r="D49" s="70">
        <v>16566.310000000001</v>
      </c>
      <c r="E49" s="62">
        <v>6433.69</v>
      </c>
      <c r="F49" s="62">
        <v>72.03</v>
      </c>
      <c r="G49" s="62">
        <v>16566.310000000001</v>
      </c>
    </row>
    <row r="50" spans="1:7">
      <c r="A50" s="51" t="s">
        <v>152</v>
      </c>
      <c r="B50" s="51" t="s">
        <v>153</v>
      </c>
      <c r="C50" s="62">
        <v>0</v>
      </c>
      <c r="D50" s="70">
        <v>-186.38</v>
      </c>
      <c r="E50" s="62">
        <v>186.38</v>
      </c>
      <c r="F50" s="62">
        <v>0</v>
      </c>
      <c r="G50" s="62">
        <v>-186.38</v>
      </c>
    </row>
    <row r="51" spans="1:7">
      <c r="A51" s="51" t="s">
        <v>154</v>
      </c>
      <c r="B51" s="51" t="s">
        <v>155</v>
      </c>
      <c r="C51" s="62">
        <v>0</v>
      </c>
      <c r="D51" s="70">
        <v>-272.24</v>
      </c>
      <c r="E51" s="62">
        <v>272.24</v>
      </c>
      <c r="F51" s="62">
        <v>0</v>
      </c>
      <c r="G51" s="62">
        <v>-272.24</v>
      </c>
    </row>
    <row r="52" spans="1:7">
      <c r="A52" s="51" t="s">
        <v>156</v>
      </c>
      <c r="B52" s="51" t="s">
        <v>157</v>
      </c>
      <c r="C52" s="62">
        <v>23000</v>
      </c>
      <c r="D52" s="70">
        <v>17024.93</v>
      </c>
      <c r="E52" s="62">
        <v>5975.07</v>
      </c>
      <c r="F52" s="62">
        <v>74.02</v>
      </c>
      <c r="G52" s="62">
        <v>17024.93</v>
      </c>
    </row>
    <row r="53" spans="1:7">
      <c r="A53" s="51" t="s">
        <v>158</v>
      </c>
      <c r="B53" s="51" t="s">
        <v>159</v>
      </c>
      <c r="C53" s="62">
        <v>23390</v>
      </c>
      <c r="D53" s="70">
        <v>15506.64</v>
      </c>
      <c r="E53" s="62">
        <v>7883.36</v>
      </c>
      <c r="F53" s="62">
        <v>66.3</v>
      </c>
      <c r="G53" s="62">
        <v>15506.64</v>
      </c>
    </row>
    <row r="54" spans="1:7">
      <c r="A54" s="51" t="s">
        <v>160</v>
      </c>
      <c r="B54" s="51" t="s">
        <v>161</v>
      </c>
      <c r="C54" s="62">
        <v>1120</v>
      </c>
      <c r="D54" s="70">
        <v>572.33000000000004</v>
      </c>
      <c r="E54" s="62">
        <v>547.66999999999996</v>
      </c>
      <c r="F54" s="62">
        <v>51.1</v>
      </c>
      <c r="G54" s="62">
        <v>572.33000000000004</v>
      </c>
    </row>
    <row r="55" spans="1:7">
      <c r="A55" s="51" t="s">
        <v>162</v>
      </c>
      <c r="B55" s="51" t="s">
        <v>163</v>
      </c>
      <c r="C55" s="62">
        <v>2870</v>
      </c>
      <c r="D55" s="70">
        <v>1604.75</v>
      </c>
      <c r="E55" s="62">
        <v>1265.25</v>
      </c>
      <c r="F55" s="62">
        <v>55.91</v>
      </c>
      <c r="G55" s="62">
        <v>1604.75</v>
      </c>
    </row>
    <row r="56" spans="1:7">
      <c r="A56" s="51" t="s">
        <v>164</v>
      </c>
      <c r="B56" s="51" t="s">
        <v>165</v>
      </c>
      <c r="C56" s="62">
        <v>3100</v>
      </c>
      <c r="D56" s="70">
        <v>2684.99</v>
      </c>
      <c r="E56" s="62">
        <v>415.01</v>
      </c>
      <c r="F56" s="62">
        <v>86.61</v>
      </c>
      <c r="G56" s="62">
        <v>2684.99</v>
      </c>
    </row>
    <row r="57" spans="1:7">
      <c r="A57" s="51" t="s">
        <v>166</v>
      </c>
      <c r="B57" s="51" t="s">
        <v>167</v>
      </c>
      <c r="C57" s="62">
        <v>16300</v>
      </c>
      <c r="D57" s="70">
        <v>10644.57</v>
      </c>
      <c r="E57" s="62">
        <v>5655.43</v>
      </c>
      <c r="F57" s="62">
        <v>65.3</v>
      </c>
      <c r="G57" s="62">
        <v>10644.57</v>
      </c>
    </row>
    <row r="58" spans="1:7">
      <c r="A58" s="51" t="s">
        <v>168</v>
      </c>
      <c r="B58" s="51" t="s">
        <v>169</v>
      </c>
      <c r="C58" s="62">
        <v>17425</v>
      </c>
      <c r="D58" s="70">
        <v>15524.22</v>
      </c>
      <c r="E58" s="62">
        <v>1900.78</v>
      </c>
      <c r="F58" s="62">
        <v>89.09</v>
      </c>
      <c r="G58" s="62">
        <v>15524.22</v>
      </c>
    </row>
    <row r="59" spans="1:7">
      <c r="A59" s="51" t="s">
        <v>170</v>
      </c>
      <c r="B59" s="51" t="s">
        <v>171</v>
      </c>
      <c r="C59" s="62">
        <v>1120</v>
      </c>
      <c r="D59" s="70">
        <v>238.81</v>
      </c>
      <c r="E59" s="62">
        <v>881.19</v>
      </c>
      <c r="F59" s="62">
        <v>21.32</v>
      </c>
      <c r="G59" s="62">
        <v>238.81</v>
      </c>
    </row>
    <row r="60" spans="1:7">
      <c r="A60" s="51" t="s">
        <v>264</v>
      </c>
      <c r="B60" s="51" t="s">
        <v>263</v>
      </c>
      <c r="C60" s="62">
        <v>270</v>
      </c>
      <c r="D60" s="70">
        <v>25.65</v>
      </c>
      <c r="E60" s="62">
        <v>244.35</v>
      </c>
      <c r="F60" s="62">
        <v>9.5</v>
      </c>
      <c r="G60" s="62">
        <v>25.65</v>
      </c>
    </row>
    <row r="61" spans="1:7">
      <c r="A61" s="51" t="s">
        <v>172</v>
      </c>
      <c r="B61" s="51" t="s">
        <v>173</v>
      </c>
      <c r="C61" s="62">
        <v>16035</v>
      </c>
      <c r="D61" s="70">
        <v>15259.76</v>
      </c>
      <c r="E61" s="62">
        <v>775.24</v>
      </c>
      <c r="F61" s="62">
        <v>95.17</v>
      </c>
      <c r="G61" s="62">
        <v>15259.76</v>
      </c>
    </row>
    <row r="62" spans="1:7">
      <c r="A62" s="51" t="s">
        <v>174</v>
      </c>
      <c r="B62" s="51" t="s">
        <v>175</v>
      </c>
      <c r="C62" s="62">
        <v>3562</v>
      </c>
      <c r="D62" s="70">
        <v>2063.96</v>
      </c>
      <c r="E62" s="62">
        <v>1498.04</v>
      </c>
      <c r="F62" s="62">
        <v>57.94</v>
      </c>
      <c r="G62" s="62">
        <v>2063.96</v>
      </c>
    </row>
    <row r="63" spans="1:7">
      <c r="A63" s="51" t="s">
        <v>262</v>
      </c>
      <c r="B63" s="51" t="s">
        <v>261</v>
      </c>
      <c r="C63" s="62">
        <v>5735</v>
      </c>
      <c r="D63" s="70">
        <v>5734.72</v>
      </c>
      <c r="E63" s="62">
        <v>0.28000000000000003</v>
      </c>
      <c r="F63" s="62">
        <v>100</v>
      </c>
      <c r="G63" s="62">
        <v>5734.72</v>
      </c>
    </row>
    <row r="64" spans="1:7">
      <c r="A64" s="51" t="s">
        <v>260</v>
      </c>
      <c r="B64" s="51" t="s">
        <v>259</v>
      </c>
      <c r="C64" s="62">
        <v>5735</v>
      </c>
      <c r="D64" s="73">
        <v>5734.72</v>
      </c>
      <c r="E64" s="62">
        <v>0.28000000000000003</v>
      </c>
      <c r="F64" s="62">
        <v>100</v>
      </c>
      <c r="G64" s="62">
        <v>5734.72</v>
      </c>
    </row>
    <row r="65" spans="1:7" ht="22.5">
      <c r="A65" s="52" t="s">
        <v>176</v>
      </c>
      <c r="B65" s="52" t="s">
        <v>177</v>
      </c>
      <c r="C65" s="61">
        <v>53842</v>
      </c>
      <c r="D65" s="69">
        <v>51808.04</v>
      </c>
      <c r="E65" s="61">
        <v>2033.96</v>
      </c>
      <c r="F65" s="61">
        <v>96.22</v>
      </c>
      <c r="G65" s="61">
        <v>51808.04</v>
      </c>
    </row>
    <row r="66" spans="1:7">
      <c r="A66" s="51" t="s">
        <v>178</v>
      </c>
      <c r="B66" s="51" t="s">
        <v>179</v>
      </c>
      <c r="C66" s="62">
        <v>32483</v>
      </c>
      <c r="D66" s="70">
        <v>31723.01</v>
      </c>
      <c r="E66" s="62">
        <v>759.99</v>
      </c>
      <c r="F66" s="62">
        <v>97.66</v>
      </c>
      <c r="G66" s="62">
        <v>31723.01</v>
      </c>
    </row>
    <row r="67" spans="1:7">
      <c r="A67" s="51" t="s">
        <v>180</v>
      </c>
      <c r="B67" s="51" t="s">
        <v>181</v>
      </c>
      <c r="C67" s="62">
        <v>4371</v>
      </c>
      <c r="D67" s="70">
        <v>4280.07</v>
      </c>
      <c r="E67" s="62">
        <v>90.93</v>
      </c>
      <c r="F67" s="62">
        <v>97.92</v>
      </c>
      <c r="G67" s="62">
        <v>4280.07</v>
      </c>
    </row>
    <row r="68" spans="1:7">
      <c r="A68" s="51" t="s">
        <v>182</v>
      </c>
      <c r="B68" s="51" t="s">
        <v>183</v>
      </c>
      <c r="C68" s="62">
        <v>25286</v>
      </c>
      <c r="D68" s="70">
        <v>25282.47</v>
      </c>
      <c r="E68" s="62">
        <v>3.53</v>
      </c>
      <c r="F68" s="62">
        <v>99.99</v>
      </c>
      <c r="G68" s="62">
        <v>25282.47</v>
      </c>
    </row>
    <row r="69" spans="1:7">
      <c r="A69" s="51" t="s">
        <v>184</v>
      </c>
      <c r="B69" s="51" t="s">
        <v>185</v>
      </c>
      <c r="C69" s="62">
        <v>2826</v>
      </c>
      <c r="D69" s="70">
        <v>2160.4699999999998</v>
      </c>
      <c r="E69" s="62">
        <v>665.53</v>
      </c>
      <c r="F69" s="62">
        <v>76.45</v>
      </c>
      <c r="G69" s="62">
        <v>2160.4699999999998</v>
      </c>
    </row>
    <row r="70" spans="1:7">
      <c r="A70" s="51" t="s">
        <v>186</v>
      </c>
      <c r="B70" s="51" t="s">
        <v>187</v>
      </c>
      <c r="C70" s="62">
        <v>300</v>
      </c>
      <c r="D70" s="70">
        <v>0</v>
      </c>
      <c r="E70" s="62">
        <v>300</v>
      </c>
      <c r="F70" s="62">
        <v>0</v>
      </c>
      <c r="G70" s="62">
        <v>0</v>
      </c>
    </row>
    <row r="71" spans="1:7">
      <c r="A71" s="51" t="s">
        <v>188</v>
      </c>
      <c r="B71" s="51" t="s">
        <v>189</v>
      </c>
      <c r="C71" s="62">
        <v>300</v>
      </c>
      <c r="D71" s="70">
        <v>0</v>
      </c>
      <c r="E71" s="62">
        <v>300</v>
      </c>
      <c r="F71" s="62">
        <v>0</v>
      </c>
      <c r="G71" s="62">
        <v>0</v>
      </c>
    </row>
    <row r="72" spans="1:7" ht="23.25">
      <c r="A72" s="51" t="s">
        <v>190</v>
      </c>
      <c r="B72" s="51" t="s">
        <v>191</v>
      </c>
      <c r="C72" s="62">
        <v>1200</v>
      </c>
      <c r="D72" s="70">
        <v>1131.68</v>
      </c>
      <c r="E72" s="62">
        <v>68.319999999999993</v>
      </c>
      <c r="F72" s="62">
        <v>94.31</v>
      </c>
      <c r="G72" s="62">
        <v>1131.68</v>
      </c>
    </row>
    <row r="73" spans="1:7">
      <c r="A73" s="51" t="s">
        <v>192</v>
      </c>
      <c r="B73" s="51" t="s">
        <v>193</v>
      </c>
      <c r="C73" s="62">
        <v>1200</v>
      </c>
      <c r="D73" s="70">
        <v>1131.68</v>
      </c>
      <c r="E73" s="62">
        <v>68.319999999999993</v>
      </c>
      <c r="F73" s="62">
        <v>94.31</v>
      </c>
      <c r="G73" s="62">
        <v>1131.68</v>
      </c>
    </row>
    <row r="74" spans="1:7">
      <c r="A74" s="51" t="s">
        <v>194</v>
      </c>
      <c r="B74" s="51" t="s">
        <v>195</v>
      </c>
      <c r="C74" s="62">
        <v>5692</v>
      </c>
      <c r="D74" s="70">
        <v>5622.06</v>
      </c>
      <c r="E74" s="62">
        <v>69.94</v>
      </c>
      <c r="F74" s="62">
        <v>98.77</v>
      </c>
      <c r="G74" s="62">
        <v>5622.06</v>
      </c>
    </row>
    <row r="75" spans="1:7">
      <c r="A75" s="51" t="s">
        <v>196</v>
      </c>
      <c r="B75" s="51" t="s">
        <v>197</v>
      </c>
      <c r="C75" s="62">
        <v>630</v>
      </c>
      <c r="D75" s="70">
        <v>624.94000000000005</v>
      </c>
      <c r="E75" s="62">
        <v>5.0599999999999996</v>
      </c>
      <c r="F75" s="62">
        <v>99.2</v>
      </c>
      <c r="G75" s="62">
        <v>624.94000000000005</v>
      </c>
    </row>
    <row r="76" spans="1:7">
      <c r="A76" s="51" t="s">
        <v>198</v>
      </c>
      <c r="B76" s="51" t="s">
        <v>199</v>
      </c>
      <c r="C76" s="62">
        <v>630</v>
      </c>
      <c r="D76" s="70">
        <v>624.94000000000005</v>
      </c>
      <c r="E76" s="62">
        <v>5.0599999999999996</v>
      </c>
      <c r="F76" s="62">
        <v>99.2</v>
      </c>
      <c r="G76" s="62">
        <v>624.94000000000005</v>
      </c>
    </row>
    <row r="77" spans="1:7">
      <c r="A77" s="51" t="s">
        <v>200</v>
      </c>
      <c r="B77" s="51" t="s">
        <v>201</v>
      </c>
      <c r="C77" s="62">
        <v>13456</v>
      </c>
      <c r="D77" s="70">
        <v>12625.91</v>
      </c>
      <c r="E77" s="62">
        <v>830.09</v>
      </c>
      <c r="F77" s="62">
        <v>93.83</v>
      </c>
      <c r="G77" s="62">
        <v>12625.91</v>
      </c>
    </row>
    <row r="78" spans="1:7">
      <c r="A78" s="51" t="s">
        <v>258</v>
      </c>
      <c r="B78" s="51" t="s">
        <v>257</v>
      </c>
      <c r="C78" s="62">
        <v>81</v>
      </c>
      <c r="D78" s="70">
        <v>80.44</v>
      </c>
      <c r="E78" s="62">
        <v>0.56000000000000005</v>
      </c>
      <c r="F78" s="62">
        <v>99.31</v>
      </c>
      <c r="G78" s="62">
        <v>80.44</v>
      </c>
    </row>
    <row r="79" spans="1:7">
      <c r="A79" s="52" t="s">
        <v>202</v>
      </c>
      <c r="B79" s="52" t="s">
        <v>203</v>
      </c>
      <c r="C79" s="61">
        <v>2000</v>
      </c>
      <c r="D79" s="69">
        <v>1318.15</v>
      </c>
      <c r="E79" s="61">
        <v>681.85</v>
      </c>
      <c r="F79" s="61">
        <v>65.91</v>
      </c>
      <c r="G79" s="61">
        <v>1318.15</v>
      </c>
    </row>
    <row r="80" spans="1:7">
      <c r="A80" s="51" t="s">
        <v>204</v>
      </c>
      <c r="B80" s="51" t="s">
        <v>205</v>
      </c>
      <c r="C80" s="62">
        <v>2000</v>
      </c>
      <c r="D80" s="70">
        <v>1318.15</v>
      </c>
      <c r="E80" s="62">
        <v>681.85</v>
      </c>
      <c r="F80" s="62">
        <v>65.91</v>
      </c>
      <c r="G80" s="62">
        <v>1318.15</v>
      </c>
    </row>
    <row r="81" spans="1:7">
      <c r="A81" s="51" t="s">
        <v>206</v>
      </c>
      <c r="B81" s="51" t="s">
        <v>207</v>
      </c>
      <c r="C81" s="62">
        <v>2000</v>
      </c>
      <c r="D81" s="70">
        <v>1318.15</v>
      </c>
      <c r="E81" s="62">
        <v>681.85</v>
      </c>
      <c r="F81" s="62">
        <v>65.91</v>
      </c>
      <c r="G81" s="62">
        <v>1318.15</v>
      </c>
    </row>
    <row r="82" spans="1:7">
      <c r="A82" s="53" t="s">
        <v>208</v>
      </c>
      <c r="B82" s="53" t="s">
        <v>209</v>
      </c>
      <c r="C82" s="60">
        <v>58875</v>
      </c>
      <c r="D82" s="68">
        <v>55032.27</v>
      </c>
      <c r="E82" s="60">
        <v>3842.73</v>
      </c>
      <c r="F82" s="60">
        <v>93.47</v>
      </c>
      <c r="G82" s="60">
        <v>55032.27</v>
      </c>
    </row>
    <row r="83" spans="1:7">
      <c r="A83" s="52" t="s">
        <v>256</v>
      </c>
      <c r="B83" s="52" t="s">
        <v>255</v>
      </c>
      <c r="C83" s="61">
        <v>825</v>
      </c>
      <c r="D83" s="69">
        <v>450.12</v>
      </c>
      <c r="E83" s="61">
        <v>374.88</v>
      </c>
      <c r="F83" s="61">
        <v>54.56</v>
      </c>
      <c r="G83" s="61">
        <v>450.12</v>
      </c>
    </row>
    <row r="84" spans="1:7">
      <c r="A84" s="51" t="s">
        <v>254</v>
      </c>
      <c r="B84" s="51" t="s">
        <v>253</v>
      </c>
      <c r="C84" s="62">
        <v>825</v>
      </c>
      <c r="D84" s="70">
        <v>450.12</v>
      </c>
      <c r="E84" s="62">
        <v>374.88</v>
      </c>
      <c r="F84" s="62">
        <v>54.56</v>
      </c>
      <c r="G84" s="62">
        <v>450.12</v>
      </c>
    </row>
    <row r="85" spans="1:7">
      <c r="A85" s="52" t="s">
        <v>210</v>
      </c>
      <c r="B85" s="52" t="s">
        <v>211</v>
      </c>
      <c r="C85" s="61">
        <v>58050</v>
      </c>
      <c r="D85" s="69">
        <v>54582.15</v>
      </c>
      <c r="E85" s="61">
        <v>3467.85</v>
      </c>
      <c r="F85" s="61">
        <v>94.03</v>
      </c>
      <c r="G85" s="61">
        <v>54582.15</v>
      </c>
    </row>
    <row r="86" spans="1:7">
      <c r="A86" s="51" t="s">
        <v>212</v>
      </c>
      <c r="B86" s="51" t="s">
        <v>213</v>
      </c>
      <c r="C86" s="62">
        <v>40063</v>
      </c>
      <c r="D86" s="70">
        <v>36596.14</v>
      </c>
      <c r="E86" s="62">
        <v>3466.86</v>
      </c>
      <c r="F86" s="62">
        <v>91.35</v>
      </c>
      <c r="G86" s="62">
        <v>36596.14</v>
      </c>
    </row>
    <row r="87" spans="1:7">
      <c r="A87" s="51" t="s">
        <v>214</v>
      </c>
      <c r="B87" s="51" t="s">
        <v>215</v>
      </c>
      <c r="C87" s="62">
        <v>40063</v>
      </c>
      <c r="D87" s="70">
        <v>36596.14</v>
      </c>
      <c r="E87" s="62">
        <v>3466.86</v>
      </c>
      <c r="F87" s="62">
        <v>91.35</v>
      </c>
      <c r="G87" s="62">
        <v>36596.14</v>
      </c>
    </row>
    <row r="88" spans="1:7">
      <c r="A88" s="51" t="s">
        <v>216</v>
      </c>
      <c r="B88" s="51" t="s">
        <v>217</v>
      </c>
      <c r="C88" s="62">
        <v>17987</v>
      </c>
      <c r="D88" s="70">
        <v>17986.009999999998</v>
      </c>
      <c r="E88" s="62">
        <v>0.99</v>
      </c>
      <c r="F88" s="62">
        <v>99.99</v>
      </c>
      <c r="G88" s="62">
        <v>17986.009999999998</v>
      </c>
    </row>
    <row r="89" spans="1:7">
      <c r="A89" s="51" t="s">
        <v>218</v>
      </c>
      <c r="B89" s="51" t="s">
        <v>219</v>
      </c>
      <c r="C89" s="62">
        <v>13288</v>
      </c>
      <c r="D89" s="70">
        <v>13287.98</v>
      </c>
      <c r="E89" s="62">
        <v>0.02</v>
      </c>
      <c r="F89" s="62">
        <v>100</v>
      </c>
      <c r="G89" s="62">
        <v>13287.98</v>
      </c>
    </row>
    <row r="90" spans="1:7">
      <c r="A90" s="51" t="s">
        <v>220</v>
      </c>
      <c r="B90" s="51" t="s">
        <v>221</v>
      </c>
      <c r="C90" s="62">
        <v>4699</v>
      </c>
      <c r="D90" s="70">
        <v>4698.03</v>
      </c>
      <c r="E90" s="62">
        <v>0.97</v>
      </c>
      <c r="F90" s="62">
        <v>99.98</v>
      </c>
      <c r="G90" s="62">
        <v>4698.03</v>
      </c>
    </row>
    <row r="91" spans="1:7" ht="24.75">
      <c r="A91" s="53" t="s">
        <v>222</v>
      </c>
      <c r="B91" s="53" t="s">
        <v>223</v>
      </c>
      <c r="C91" s="60">
        <v>514357</v>
      </c>
      <c r="D91" s="68">
        <v>510541.76</v>
      </c>
      <c r="E91" s="60">
        <v>3815.24</v>
      </c>
      <c r="F91" s="60">
        <v>99.26</v>
      </c>
      <c r="G91" s="60">
        <v>510541.76</v>
      </c>
    </row>
    <row r="92" spans="1:7">
      <c r="A92" s="52" t="s">
        <v>224</v>
      </c>
      <c r="B92" s="52" t="s">
        <v>225</v>
      </c>
      <c r="C92" s="61">
        <v>514357</v>
      </c>
      <c r="D92" s="69">
        <v>510541.76</v>
      </c>
      <c r="E92" s="61">
        <v>3815.24</v>
      </c>
      <c r="F92" s="61">
        <v>99.26</v>
      </c>
      <c r="G92" s="61">
        <v>510541.76</v>
      </c>
    </row>
    <row r="93" spans="1:7">
      <c r="A93" s="51" t="s">
        <v>226</v>
      </c>
      <c r="B93" s="51" t="s">
        <v>227</v>
      </c>
      <c r="C93" s="62">
        <v>514357</v>
      </c>
      <c r="D93" s="70">
        <v>510541.76</v>
      </c>
      <c r="E93" s="62">
        <v>3815.24</v>
      </c>
      <c r="F93" s="62">
        <v>99.26</v>
      </c>
      <c r="G93" s="62">
        <v>510541.76</v>
      </c>
    </row>
    <row r="95" spans="1:7">
      <c r="A95" s="55" t="s">
        <v>228</v>
      </c>
      <c r="B95" s="52" t="s">
        <v>83</v>
      </c>
      <c r="C95" s="58">
        <v>-2161839</v>
      </c>
      <c r="D95" s="66">
        <v>-2076300.51</v>
      </c>
      <c r="E95" s="58">
        <v>-85538.49</v>
      </c>
      <c r="F95" s="58">
        <v>96.04</v>
      </c>
      <c r="G95" s="58">
        <v>-2076300.51</v>
      </c>
    </row>
    <row r="97" spans="1:7">
      <c r="A97" s="55" t="s">
        <v>229</v>
      </c>
      <c r="B97" s="52" t="s">
        <v>83</v>
      </c>
      <c r="C97" s="58">
        <v>0</v>
      </c>
      <c r="D97" s="66">
        <v>2077487.46</v>
      </c>
      <c r="E97" s="58">
        <v>-2077487.46</v>
      </c>
      <c r="F97" s="58">
        <v>0</v>
      </c>
      <c r="G97" s="58">
        <v>2077487.46</v>
      </c>
    </row>
    <row r="98" spans="1:7">
      <c r="A98" s="54" t="s">
        <v>84</v>
      </c>
      <c r="B98" s="54" t="s">
        <v>85</v>
      </c>
      <c r="C98" s="59" t="s">
        <v>86</v>
      </c>
      <c r="D98" s="67" t="s">
        <v>87</v>
      </c>
      <c r="E98" s="59" t="s">
        <v>88</v>
      </c>
      <c r="F98" s="59" t="s">
        <v>89</v>
      </c>
      <c r="G98" s="59" t="s">
        <v>90</v>
      </c>
    </row>
    <row r="99" spans="1:7">
      <c r="A99" s="53" t="s">
        <v>230</v>
      </c>
      <c r="B99" s="53" t="s">
        <v>231</v>
      </c>
      <c r="C99" s="60">
        <v>0</v>
      </c>
      <c r="D99" s="68">
        <v>2077487.46</v>
      </c>
      <c r="E99" s="60">
        <v>-2077487.46</v>
      </c>
      <c r="F99" s="60">
        <v>0</v>
      </c>
      <c r="G99" s="60">
        <v>2077487.46</v>
      </c>
    </row>
    <row r="100" spans="1:7">
      <c r="A100" s="52" t="s">
        <v>232</v>
      </c>
      <c r="B100" s="52" t="s">
        <v>233</v>
      </c>
      <c r="C100" s="61">
        <v>0</v>
      </c>
      <c r="D100" s="69">
        <v>2077487.46</v>
      </c>
      <c r="E100" s="61">
        <v>-2077487.46</v>
      </c>
      <c r="F100" s="61">
        <v>0</v>
      </c>
      <c r="G100" s="61">
        <v>2077487.46</v>
      </c>
    </row>
    <row r="101" spans="1:7" ht="23.25">
      <c r="A101" s="51" t="s">
        <v>234</v>
      </c>
      <c r="B101" s="51" t="s">
        <v>235</v>
      </c>
      <c r="C101" s="62">
        <v>0</v>
      </c>
      <c r="D101" s="70">
        <v>-2077487.46</v>
      </c>
      <c r="E101" s="62">
        <v>2077487.46</v>
      </c>
      <c r="F101" s="62">
        <v>0</v>
      </c>
      <c r="G101" s="62">
        <v>-2077487.46</v>
      </c>
    </row>
  </sheetData>
  <mergeCells count="12">
    <mergeCell ref="A7:G7"/>
    <mergeCell ref="A8:G8"/>
    <mergeCell ref="A9:G9"/>
    <mergeCell ref="A10:G10"/>
    <mergeCell ref="A12:A13"/>
    <mergeCell ref="B12:B13"/>
    <mergeCell ref="F12:F13"/>
    <mergeCell ref="A1:G1"/>
    <mergeCell ref="A2:G2"/>
    <mergeCell ref="A4:G4"/>
    <mergeCell ref="A5:G5"/>
    <mergeCell ref="A6:G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12881-D00F-4ABF-B8CD-78052D9394CC}">
  <dimension ref="A1"/>
  <sheetViews>
    <sheetView workbookViewId="0">
      <selection activeCell="G19" sqref="G19"/>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3</vt:i4>
      </vt:variant>
    </vt:vector>
  </HeadingPairs>
  <TitlesOfParts>
    <vt:vector size="3" baseType="lpstr">
      <vt:lpstr>Virtuve APII</vt:lpstr>
      <vt:lpstr>0901_izpilde</vt:lpstr>
      <vt:lpstr>Lapa2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Sarmite Bake</dc:creator>
  <cp:lastModifiedBy>Linda Cintiņa</cp:lastModifiedBy>
  <cp:lastPrinted>2015-10-14T06:55:01Z</cp:lastPrinted>
  <dcterms:created xsi:type="dcterms:W3CDTF">2013-09-23T09:46:58Z</dcterms:created>
  <dcterms:modified xsi:type="dcterms:W3CDTF">2026-02-10T14:34:48Z</dcterms:modified>
</cp:coreProperties>
</file>