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730"/>
  <workbookPr/>
  <mc:AlternateContent xmlns:mc="http://schemas.openxmlformats.org/markup-compatibility/2006">
    <mc:Choice Requires="x15">
      <x15ac:absPath xmlns:x15ac="http://schemas.microsoft.com/office/spreadsheetml/2010/11/ac" url="C:\Users\jevgenija\Desktop\"/>
    </mc:Choice>
  </mc:AlternateContent>
  <bookViews>
    <workbookView xWindow="0" yWindow="0" windowWidth="28800" windowHeight="12210" activeTab="1"/>
  </bookViews>
  <sheets>
    <sheet name="1. ES fondu projekti" sheetId="1" r:id="rId1"/>
    <sheet name="2. Pašvaldību projekti un ĀU pr" sheetId="2" r:id="rId2"/>
  </sheets>
  <calcPr calcId="162913"/>
</workbook>
</file>

<file path=xl/calcChain.xml><?xml version="1.0" encoding="utf-8"?>
<calcChain xmlns="http://schemas.openxmlformats.org/spreadsheetml/2006/main">
  <c r="G14" i="2" l="1"/>
  <c r="AB10" i="1"/>
  <c r="AB14" i="1" l="1"/>
  <c r="L24" i="1"/>
  <c r="P24" i="1"/>
  <c r="T24" i="1"/>
  <c r="X24" i="1"/>
  <c r="AB24" i="1"/>
  <c r="X13" i="1" l="1"/>
  <c r="T13" i="1"/>
  <c r="P13" i="1"/>
  <c r="L13" i="1"/>
  <c r="AB13" i="1" l="1"/>
  <c r="Z9" i="1" l="1"/>
  <c r="Y9" i="1"/>
  <c r="K7" i="2"/>
  <c r="Y11" i="1" l="1"/>
  <c r="Z7" i="1"/>
  <c r="Y7" i="1" l="1"/>
  <c r="AB7" i="1" s="1"/>
  <c r="AA6" i="1"/>
  <c r="Z6" i="1"/>
  <c r="Y6" i="1"/>
  <c r="AB6" i="1" s="1"/>
  <c r="L6" i="1"/>
  <c r="P6" i="1"/>
  <c r="T6" i="1"/>
  <c r="Q13" i="2"/>
  <c r="M7" i="2" l="1"/>
  <c r="N7" i="2" s="1"/>
  <c r="Q7" i="2" s="1"/>
  <c r="L14" i="2"/>
  <c r="O14" i="2" l="1"/>
  <c r="N10" i="2"/>
  <c r="P10" i="2" s="1"/>
  <c r="M10" i="2"/>
  <c r="I10" i="2"/>
  <c r="Q10" i="2" l="1"/>
  <c r="I16" i="1" l="1"/>
  <c r="J16" i="1"/>
  <c r="K16" i="1"/>
  <c r="M16" i="1"/>
  <c r="N16" i="1"/>
  <c r="O16" i="1"/>
  <c r="Q16" i="1"/>
  <c r="R16" i="1"/>
  <c r="S16" i="1"/>
  <c r="U16" i="1"/>
  <c r="V16" i="1"/>
  <c r="W16" i="1"/>
  <c r="H16" i="1"/>
  <c r="Y15" i="1"/>
  <c r="P14" i="2" l="1"/>
  <c r="K14" i="2"/>
  <c r="J14" i="2"/>
  <c r="L23" i="1"/>
  <c r="L12" i="1"/>
  <c r="L11" i="1"/>
  <c r="L9" i="1"/>
  <c r="L8" i="1"/>
  <c r="L7" i="1"/>
  <c r="P23" i="1"/>
  <c r="P12" i="1"/>
  <c r="P11" i="1"/>
  <c r="P9" i="1"/>
  <c r="P8" i="1"/>
  <c r="P7" i="1"/>
  <c r="T23" i="1"/>
  <c r="T12" i="1"/>
  <c r="T11" i="1"/>
  <c r="T9" i="1"/>
  <c r="T8" i="1"/>
  <c r="T7" i="1"/>
  <c r="X7" i="1"/>
  <c r="X8" i="1"/>
  <c r="X9" i="1"/>
  <c r="X11" i="1"/>
  <c r="X12" i="1"/>
  <c r="X23" i="1"/>
  <c r="X6" i="1"/>
  <c r="X16" i="1" s="1"/>
  <c r="AB11" i="1"/>
  <c r="H13" i="2"/>
  <c r="I8" i="2"/>
  <c r="M14" i="2"/>
  <c r="I7" i="2"/>
  <c r="I13" i="2" l="1"/>
  <c r="I14" i="2" s="1"/>
  <c r="H14" i="2"/>
  <c r="T16" i="1"/>
  <c r="L16" i="1"/>
  <c r="P16" i="1"/>
  <c r="Z23" i="1"/>
  <c r="Y23" i="1"/>
  <c r="AB23" i="1" l="1"/>
  <c r="Z8" i="1"/>
  <c r="AB8" i="1" l="1"/>
  <c r="N8" i="2"/>
  <c r="I18" i="2"/>
  <c r="K17" i="2"/>
  <c r="Q8" i="2" l="1"/>
  <c r="Q14" i="2" s="1"/>
  <c r="N14" i="2"/>
  <c r="Q18" i="2"/>
  <c r="M18" i="2"/>
  <c r="N17" i="2"/>
  <c r="Q17" i="2" s="1"/>
  <c r="M17" i="2"/>
  <c r="Z12" i="1" l="1"/>
  <c r="Y12" i="1"/>
  <c r="Y16" i="1" s="1"/>
  <c r="T19" i="1"/>
  <c r="AB19" i="1"/>
  <c r="L19" i="1"/>
  <c r="AA9" i="1"/>
  <c r="Z16" i="1"/>
  <c r="AA16" i="1" l="1"/>
  <c r="AB9" i="1"/>
  <c r="AB12" i="1"/>
  <c r="Z18" i="1"/>
  <c r="Y18" i="1"/>
  <c r="AB16" i="1" l="1"/>
  <c r="AB18" i="1"/>
  <c r="T18" i="1"/>
  <c r="P18" i="1"/>
</calcChain>
</file>

<file path=xl/comments1.xml><?xml version="1.0" encoding="utf-8"?>
<comments xmlns="http://schemas.openxmlformats.org/spreadsheetml/2006/main">
  <authors>
    <author>Inga Pērkone</author>
  </authors>
  <commentList>
    <comment ref="O13" authorId="0" shapeId="0">
      <text>
        <r>
          <rPr>
            <b/>
            <sz val="9"/>
            <color indexed="81"/>
            <rFont val="Tahoma"/>
            <family val="2"/>
            <charset val="186"/>
          </rPr>
          <t>Inga Pērkone:</t>
        </r>
        <r>
          <rPr>
            <sz val="9"/>
            <color indexed="81"/>
            <rFont val="Tahoma"/>
            <family val="2"/>
            <charset val="186"/>
          </rPr>
          <t xml:space="preserve">
Aizsardzības ministrija</t>
        </r>
      </text>
    </comment>
    <comment ref="P13" authorId="0" shapeId="0">
      <text>
        <r>
          <rPr>
            <b/>
            <sz val="9"/>
            <color indexed="81"/>
            <rFont val="Tahoma"/>
            <family val="2"/>
            <charset val="186"/>
          </rPr>
          <t>Inga Pērkone:</t>
        </r>
        <r>
          <rPr>
            <sz val="9"/>
            <color indexed="81"/>
            <rFont val="Tahoma"/>
            <family val="2"/>
            <charset val="186"/>
          </rPr>
          <t xml:space="preserve">
Ādažu Ūdens </t>
        </r>
      </text>
    </comment>
  </commentList>
</comments>
</file>

<file path=xl/sharedStrings.xml><?xml version="1.0" encoding="utf-8"?>
<sst xmlns="http://schemas.openxmlformats.org/spreadsheetml/2006/main" count="223" uniqueCount="189">
  <si>
    <t>Nr.p.k.</t>
  </si>
  <si>
    <t>Projekta nosaukums</t>
  </si>
  <si>
    <t>Pašvaldības lēmuma datums un Nr.</t>
  </si>
  <si>
    <t>2017.gadā plānotās aktivitātes</t>
  </si>
  <si>
    <t>1. Ēkas nesiltināto ārsienu siltināšana ar 200 mm siltumizolāciju. 2. Ēkas pagraba pārseguma siltināšana ar 150 mm biezu siltumizolāciju. Ēkas bērnudārza daļas cokola (zem zemes līmeņa esošo sienu) siltināšana ar 150 mm ekstrudēto polistirolu. 3. Ēkas bērnudārza daļas savietotā jumta siltināšana ar 300 mm siltumizolāciju. Ēkas bērnudārza daļas divslīpju jumta daļas papildus siltināšana ar 200 mm siltumizolāciju. 4. Ēkas nemainīto ārdurvju nomaiņa pret jaunām siltinātām durvīm. 5. Ēkas nemainīto logu nomaiņa pret trīsstiklu pakešu logiem plastikāta rāmjos.</t>
  </si>
  <si>
    <t>2017.g.</t>
  </si>
  <si>
    <t>pašv.fin., eiro</t>
  </si>
  <si>
    <t>Normatīvais regulējums/ atlases kārta</t>
  </si>
  <si>
    <t>08.03.2016. MK noteikumi Nr. 152/ 2.kārta</t>
  </si>
  <si>
    <t>kopā, eiro</t>
  </si>
  <si>
    <t>KOPĀ (indikatīvi)</t>
  </si>
  <si>
    <t>Projekta plānotais  termiņš</t>
  </si>
  <si>
    <t>17.05.2016. MK noteikumi Nr.310</t>
  </si>
  <si>
    <t>valsts fin., eiro</t>
  </si>
  <si>
    <t>24.05.2016. MK noteikumi Nr.323</t>
  </si>
  <si>
    <t>2016.g.</t>
  </si>
  <si>
    <t>31.05.16. Nr.118 "Par ēku energo-efektivitātes projektiem"</t>
  </si>
  <si>
    <t>22.09.2016. Nr.167</t>
  </si>
  <si>
    <t>SAM 422 projekts "Ādažu pimsskolas izglītības iestādes energoefektivitātes paaugstināšana"</t>
  </si>
  <si>
    <t>1. Ēkas ārsienu siltināšana ar 50 mm siltumizolāciju no telpu puses (iekšējā siltumizolācija). 2. Ēkas bēniņu grīdas siltināšana ar 300 mm siltumizolāciju. 3. Ēkas pagraba pārseguma un pārkares griestu siltināšana ar 150 mm biezu silumizolāciju (ieskaitot konstrukcijas ap kāpnēm, kas ved uz pagrabu). 4. Ēkas cokola (zem zemes līmeņa esošo pagraba sienu un 1m dziļumā pa pārējo ēkas perimetru) siltināšana ar 150 mm ekstrudēto polistirolu. 5. Ēkas ārdurvju, vējtvera durvju, pagraba durvju un bēniņu durvju nomaiņa pret jaunām siltinātām, blīvi noslēdzamām durvīm. 6. Ēkas visu logu nomaiņa pret trīsstiklu pakešu logiem plastikāta rāmjos.</t>
  </si>
  <si>
    <t>2018. (indikatīvi)</t>
  </si>
  <si>
    <t>2019. (indikatīvi)</t>
  </si>
  <si>
    <t>09.08.2016. MK noteikumi Nr.519</t>
  </si>
  <si>
    <t>KOPĀ, eiro</t>
  </si>
  <si>
    <t>Nav plānotas aktivitātes 2017.g. Projektēšana plānota 2018.g.</t>
  </si>
  <si>
    <t xml:space="preserve">13.10.2015 MK noteikumi Nr.593/3.kārta
</t>
  </si>
  <si>
    <t xml:space="preserve">27.09.2016 Nr.180 "Par projektu "Muižas ielas industriālās terotorijas infrastruktūras sakārtošana ražošanas zonas oieejamības un uzņēmējdarbības vides uzlabošanai Āsdažu novadā"  īstenošanu
</t>
  </si>
  <si>
    <t xml:space="preserve">18.08.2015 MK noteikumi Nr.475
</t>
  </si>
  <si>
    <t xml:space="preserve">27.12.2016 Nr.250 "Par Laveru grants ceļa pārbūves sadalīšanu posmos" 
</t>
  </si>
  <si>
    <t>Brauktruves segas konstrukcijas, nobrauktuvju un caurteku izbūve un apzaļumošana, nogāžu un tekņu nostiprināšana.</t>
  </si>
  <si>
    <t>13.10.2015 MK noteikumi Nr.593/3.kārta</t>
  </si>
  <si>
    <t xml:space="preserve">24.02.2015 Nr.42 "Par tehniski ekonomisko pamatojumu izstrādi pašvaldības ieguldījumiem novada industriālajām teritorijām pieguļošai publiskai infrastruktūrai" </t>
  </si>
  <si>
    <t>85%, iezīmētais ERAF atbalsta finansējums 1700900</t>
  </si>
  <si>
    <t>85%,  iezīmētais ERAF atbalsta finansējums 1298256</t>
  </si>
  <si>
    <t>Saskaņots būvprojekts</t>
  </si>
  <si>
    <t xml:space="preserve"> Pārbūvēts Ataru ceļš un Briljantu ceļš paaugstinot ielas seguma nestspēju, izbūvējot lietus ūdens kanalizāciju  un apgaismojumu, nodrošinot publiskās infrastruktūras sakārtošanu komercdarbības teritorijas piekļuvei;                                                                                                                                    
 Izbūvēti un pārbūvēti ūdensvada  un kanalizācijas tīkli, kā arī izbūvētas divas  kanalizācijas sūkņu stacijas.
</t>
  </si>
  <si>
    <t>30.09.2014 MK noteikumi Nr.598</t>
  </si>
  <si>
    <t xml:space="preserve">31.05.2016 Nr.126 "Par dalību projektā " Velo infrastruktūras uzlabošana Ādažu novadā" </t>
  </si>
  <si>
    <t>Izbūvēti trīs informatīvie stendi, velo pumpja un velo remonta stendi un velo novietnes. Veikta velomaršrutu norāžu un numerācijas  izvietošana. Izgatavots informatīvais buklets par velomaršrutiem Ādažu novadā.</t>
  </si>
  <si>
    <t xml:space="preserve">Projektu plānots realizēt  2019.gadā. </t>
  </si>
  <si>
    <t>2016-2018</t>
  </si>
  <si>
    <t>2016-2017</t>
  </si>
  <si>
    <t>2016.-2018,</t>
  </si>
  <si>
    <t>Atteicāmies no projekta īstenošanas</t>
  </si>
  <si>
    <t>2016-2018. (1.p.), 2019-2022 (2.p.)</t>
  </si>
  <si>
    <t>SAM422 projekts "Gaujas 16 energoefektivitātes paaugstināšana***</t>
  </si>
  <si>
    <t xml:space="preserve">***SAM 3.3.1."Eimuru industriālās terotorijas infrastruktūras sakārtošana ražošanas zonas oieejamības un uzņēmējdarbības vides uzlabošanai Ādažu novadā" 
</t>
  </si>
  <si>
    <t>*** Projekta īstenošana ir atkarīga no ES fondu līdzekļu pieejamības. Sagatavots vēstules projekts VARAM, lai noskaidrotu, vai varētru būt pieejami līdzekļi, ņemot vērā, ka ir info, ka no projekta ir atteikusies Carnikava.</t>
  </si>
  <si>
    <t>Plānotas aktivitātes un pasākumi veselības veicināšanai visām vecumu grupām – dažādas veselības grupu aktivitātes (kalanētika, zumba, veselības vingrošana, nūjošana u.c.), pasākumi veselīga uztura lietošanai (radošās darbnīcas, lekcijas u.c.), pasākumi atkarību izraisošo vielu un procesu izplatības mazināšanai (sporta pasākumi, nometnes, kino, konkursi), pasākumi garīgās veselības veicināšanai (mākslas nodarbības, radošās darbnīcas, grupu nodarbības u.c.), pasākumi seksuālās un reproduktīvās veselības veicināšanai (grupu nodarbības un lekcijas), kā arī tiks organizētas atbalsta grupas vecākiem, kuriem ir bērni ar īpašām vajadzībām un ilgstošajiem bezdarbniekiem. Projekta ietvaros plānots iegādāties arī veselību veicinošu inventāru.</t>
  </si>
  <si>
    <t>Saskaņots būvprojekts, būvdarbu iepirkuma izsludināšana</t>
  </si>
  <si>
    <t>ŠOBRĪD NAV AKTUĀLI</t>
  </si>
  <si>
    <t>1. Veikt Ādažu novada administratīvajā teritorijā deklarēto iedzīvotāju informēšanu un ar to saistītos pasākumus par e-privilēģiju programmas priekšrocībām un tās lietošanu portālā www.epakalpojumi.lv.
2. Veikt Ādažu novada administratīvajā teritorijā deklarēto iedzīvotāju e-privilēģiju administrēšanas programmas  un papildus modifikācijas izstrādi</t>
  </si>
  <si>
    <t>e-privilēģijas programmas www.epakalojumi.lv testēšana un ieviešana e-vidē</t>
  </si>
  <si>
    <t>Par iedzīvotāju ienākuma nodokļa ieņēmumu veicināšanas pasākumiem</t>
  </si>
  <si>
    <t>1.1.</t>
  </si>
  <si>
    <t>1.2.</t>
  </si>
  <si>
    <t>1.4.</t>
  </si>
  <si>
    <t>1.6.</t>
  </si>
  <si>
    <t>1.7.</t>
  </si>
  <si>
    <t>Ādažu NAI jaudas palielināšana</t>
  </si>
  <si>
    <t>2.1.</t>
  </si>
  <si>
    <t>2.2.</t>
  </si>
  <si>
    <t>3.AIZSARDZĪBAS MINISTRIJAS, ĀDAŽU ŪDENS UN PAŠVALDĪBAS FINANSĒTS PROJEKTS</t>
  </si>
  <si>
    <t>3.1.</t>
  </si>
  <si>
    <t>2016.-2017.</t>
  </si>
  <si>
    <t>2017.-2019.</t>
  </si>
  <si>
    <t>S.Kaša</t>
  </si>
  <si>
    <t>G.Dundure</t>
  </si>
  <si>
    <t>N.Masaļskis</t>
  </si>
  <si>
    <t>A.Vaivade</t>
  </si>
  <si>
    <t>Tehniskais pr.v-P.Sabļins, ERAF daļa-G.Dundure</t>
  </si>
  <si>
    <t>A.Dundurs</t>
  </si>
  <si>
    <t>Kopā</t>
  </si>
  <si>
    <t>2. LIELĀKIE PAŠVALDĪBU FINANSĒTIE PROJEKTI</t>
  </si>
  <si>
    <t>2.3.</t>
  </si>
  <si>
    <t>A.Brūveris</t>
  </si>
  <si>
    <t>cits finansējums, eiro*</t>
  </si>
  <si>
    <t>Gaujas ielas būvniecības projekts</t>
  </si>
  <si>
    <t>Gaujas ielas posma no Maximas apļa līdz Attekas ielai bruģēšana un 4.kārta - ūdens kanalizācijas izbūve ar notekūdeņu priekšattīrīšanu un izvadi Vējupē</t>
  </si>
  <si>
    <t>Ādažu NAI jaudas palielināšanas projekts</t>
  </si>
  <si>
    <t>būvdarbi</t>
  </si>
  <si>
    <t>būvdarbi un iekāertu montāža</t>
  </si>
  <si>
    <t>2016-2019</t>
  </si>
  <si>
    <t>2018.-2023.</t>
  </si>
  <si>
    <t>2018.-2019.</t>
  </si>
  <si>
    <t>1. Pārbūvēta Muižas ielas 996 metru garumā paaugstinot ielas seguma nestspēju, izbūvējot apvienoto gājēju/velosipēdistu celiņu, lietus ūdens atvades sistēmu un ielas apgaismojumu, nodrošinot publiskās infrastruktūras sakārtošanu komercdarbības teritorijas piekļuvei;  
2. Izbūvēti un pārbūvēti ūdensvada tīkli Muižas ielā 644,6 metru garumā  un Jaunceriņu, Vectiltiņu un Katlapu ceļos 1811 metru garumā, uzlabojot ūdensapgādes sistēmu un divpusējo ūdens piegādi Muižas ielas komercdarbības teritorijā; 
3. Izbūvēti kanalizācijas tīkli  Muižas ielā 1050 metru garumā un Jaunceriņu, Vectiltiņu un Katlapu ceļos 1517,9 metru garumā paplašinot kanalizācijas tīklu  sistēmu Muižas ielas komercdarbības teritorijā, kā arī izbūvēta kanalizācijas sūkņu stacija.</t>
  </si>
  <si>
    <t>1.8.</t>
  </si>
  <si>
    <t>H2020 projekts "Save your bUildiNg by SavINg Energy. Begin to move more quickly" (projekta akronīms: Accelerate SUNShINE)</t>
  </si>
  <si>
    <t>2017-2020</t>
  </si>
  <si>
    <t>Ādažu novada dome - sadarbības partneris. Vadošais partneris - RTU. Projekta ietvaros plānots veicināt energoefektivitātes pakalpojuma līgumu (turpmāk - EPC). attīstību/ieviešanu Latvijā, attīstot un piemērojot ne tikai normatīvo bāzi, bet arī izstrādājot standartizētu dokumentāciju sabiedrisko ēku sektoram. Atbalsts dauddzīvokļu un dzīvojamo ēku īstenošanai izmantojot EPC. Projekta ietvaros piedāvāts izstrādāt pilotēkām energoauditus, modelēt variantus EPC līgumiem, kā arī sniegt konsultācijas iepirkuma veikšanā un citos saistītajos jautājumos. Pašvaldībām tiek sniegts finanšu atbalsts lai veicinātu daudzdzīvokļu ēku atjaunošanu izmantojot EPC (iestrādājot fin.līdzekļus atbalstam SN vai kā citādi sniedzot atbalstu iedzīvotājiem).</t>
  </si>
  <si>
    <t>ERAF daļa- G.Dundure</t>
  </si>
  <si>
    <t>2019-2020</t>
  </si>
  <si>
    <t>Attekas ielas turpinājuma, savienojuma ar Pirmo ielu un siltumtrases no katlu mājas Attekas ielā 43 līdz Gaujas ielai 16 izbūve Ādažos</t>
  </si>
  <si>
    <t>Izbūvēt piebraucamo ceļu pie jaunās sākumskolas ēkas Attekas ielā 16, izbūvēt stāvlaukumu pie slimnīcas, izbūvēt Attekas ielas turpinājuma 1.posmu, uzbūvēt no centrālās katlu mājas jaunu siltumtrases posmu līdz jaunajai skolas ēkai un tālāk, izveidot piebraucamo ceļu pie jaunā sociāla centra, sakopt teritoriju pie DOS mājām.</t>
  </si>
  <si>
    <t>Jaunas ēkas būvniecība ar pilnu aprīkojumu, tajā skaitā mācību telpu infrastruktūras izveidošana, informācijas un komunikāciju tehnoloģiju izveidošana, dabazinātņu kabineta izveidošana, sporta kompleksa (sporta zāles un sporta laukuma) izveidošana 1.-4.klasēm. Lai nodrošinātu vispārējās izglītības iestādes pilnu pabeigtību, Ādažu vidusskolas ēku Gaujas ielā 30 pielāgos 5.-12.klases skolēniem par pašvaldības budžeta līdzekļiem.</t>
  </si>
  <si>
    <t>Projekta vadītājs ERAF daļa - Inga Pērkone, tehniskais projekta vadītājs-N.Masaļskis</t>
  </si>
  <si>
    <t>100% (EK finansējums)</t>
  </si>
  <si>
    <t>Pārbūvēts Ataru ceļš un Briljantu ceļš paaugstinot ielas seguma nestspēju, izbūvējot lietus ūdens kanalizāciju  un apgaismojumu, nodrošinot publiskās infrastruktūras sakārtošanu komercdarbības teritorijas piekļuvei;                                                                                                                                    
 Izbūvēti un pārbūvēti ūdensvada  un kanalizācijas tīkli, kā arī izbūvētas divas  kanalizācijas sūkņu stacijas.</t>
  </si>
  <si>
    <t>1.9.</t>
  </si>
  <si>
    <t>Projekta galvenā vadītāja, M.Šketika, ERAF daļa-I.Henilane</t>
  </si>
  <si>
    <t xml:space="preserve">_ </t>
  </si>
  <si>
    <t>2017.gadā tika izstrādāts būvprojekts.</t>
  </si>
  <si>
    <t xml:space="preserve">_Būvdarbu uzsākšana _Būvuzraudzības pakalpojuma organizēšana </t>
  </si>
  <si>
    <t xml:space="preserve">Darbi veikti pilnā apjomā un iela 2017.gada novembrī nodota eksplutācijā. </t>
  </si>
  <si>
    <t>_</t>
  </si>
  <si>
    <t>Gada sākumā plānota iedzīvotāju informēšana par www.epakalpojumi.lv portālā pieejamo informāciju</t>
  </si>
  <si>
    <t xml:space="preserve">1.Darbi veikti pilnā apjomā. 2.Programmatūra sasaistei ar reģistriem ir nodrošināta. 3.Lēmumu ģenerēšana ir veikta. </t>
  </si>
  <si>
    <t>Atbalsts izglītojamo individuālo kompetenču attīstībai</t>
  </si>
  <si>
    <t>30.08.2016. MK noteikumi Nr. 589</t>
  </si>
  <si>
    <t>Projekta kontaktpersona I.Briede</t>
  </si>
  <si>
    <t>2017-2018</t>
  </si>
  <si>
    <t>21668.2</t>
  </si>
  <si>
    <t>3823.8</t>
  </si>
  <si>
    <t>76581.98</t>
  </si>
  <si>
    <t>13514.47</t>
  </si>
  <si>
    <t>90096.45</t>
  </si>
  <si>
    <t>98250.41</t>
  </si>
  <si>
    <t>17338.31</t>
  </si>
  <si>
    <t>115588.72</t>
  </si>
  <si>
    <t>1. Atbalsts izglītojamo individuālo kompetenču attīstībai - 1.-4.klašu izglītojamiem ar mācību grūtībām vai mācīšanās traucējumiem. 2.Abalsts izglītojamo talantu atklāšanai un izkopšanai. 3.Atbalsts neformālās izglītības pasākumu īstenošanai un pedagogu profesionālās kompetences pilnveide iekļaujošās izglītības veicināšanai.</t>
  </si>
  <si>
    <t>1.Pedagoga palīgs latviešu valodas stundās. 2.Pedagoga palīgs matemātikas stundās. 3.Nodarbības individualizētam mācību darbam pēc stundām. 4.Nodarbību cikls Profesora Cipariņa skola. 5.Individuālās konsultācijas mācību valodā. 6.Individuālās konsultācijas matemātikā. 7.Diskusiju klubs. 8.Nodarbību cikls ārstnieciskajā vingrošanā. 9.Nodarbību cikls darbam ar talantīgiem skolēniem mācību valodā. 10.Nodarbību cikls jaunie dambretisti. 11.Radošā darbnīca Dabas pētnieki. 12.Tehniskā darbnīca Robotika.</t>
  </si>
  <si>
    <t>1.Pedagoga palīgs latviešu valodas stundās. 2.Pedagoga palīgs matemātikas stundās. 3.Nodarbības individualizētam mācību darbam pēc stundām. 4.Nodarbību cikls Profesora Cipariņa skola. 5.Individuālās konsultācijas mācību valodā. 6.Individuālās konsultācijas matemātikā. 7.Diskusiju klubs. 8.Nodarbību cikls ārstnieciskajā vingrošanā. 9.Nodarbību cikls darbam ar talantīgiem skolēniem mācību valodā. 10.Nodarbību cikls jaunie dambretisti. 11.Radošā darbnīca Dabas pētnieki. 12.Tehniskā darbnīca Robotika. 13.Nodarbību cikls jaunajiem uzņēmējiem. 14.Praktiskas nodarbības Zinoo centrā Rīgā. 15.Praktiskas nodarbības AHHA centrā Tartu. 16.radošā darbnīca Jaunie talanti. 17.Tehniskā diena RTU laboratorijā. 18. Radošās darbnīcas Latvijas Dabas muzejā. 19.Muzeju un teātru apmeklējumi. 20.Iesaistīšanās mācību priekšmetu atklātajās olimpiādēs. 21.Tehniskā diena skolā sadarbībā ar ZINOO centru.  22.dalība dambretes turnīros</t>
  </si>
  <si>
    <t>1.10.</t>
  </si>
  <si>
    <t>PROJEKTĀ VISAS PLĀNOTĀS AKTIVITĀTES</t>
  </si>
  <si>
    <t>2018.GADĀ PLĀNOTĀS AKTIVITĀTES</t>
  </si>
  <si>
    <t>PROJEKTA AKTIVITĀTES</t>
  </si>
  <si>
    <t>ĪSTENOTĀS AKTIVITĀTES NO 02.01.-30.12.2017.</t>
  </si>
  <si>
    <t>PLĀNOTAIS INDIKATĪVAIS FINANSĒJUMS, 2016-2020.</t>
  </si>
  <si>
    <t>ES fondu likme, %</t>
  </si>
  <si>
    <t>Projekta plānotais īstenošanas termiņš</t>
  </si>
  <si>
    <t>2.4.</t>
  </si>
  <si>
    <t>Vienotās pašvaldības sistēmas bērnudārzu elektronisko rindu moduļa ieviešanas projekts</t>
  </si>
  <si>
    <t>Atbilstoši domes 2017.gada 25.jūlija saistošajiem noteikumiem Nr.24/2017 “Par pirmsskolas vecuma bērnu reģistrāciju un uzņemšanu Ādažu novada pašvaldības pirmsskolas izglītības iestādēs”, pakalpojums iedzīvotājiem būs pieejams ar 2018.gada 1.janvāri.
Pieteikumu reģistrēšanai  VPVKAC un KPII darbinieki moduli izmanto no 2017.gada 1.decembra.</t>
  </si>
  <si>
    <t xml:space="preserve">Kopā, eiro </t>
  </si>
  <si>
    <t xml:space="preserve">Nodots ekspluatācijā </t>
  </si>
  <si>
    <t>1.3.*</t>
  </si>
  <si>
    <t>1.5.**</t>
  </si>
  <si>
    <t>Piezīmes: 1.3.* projektam tabulā nav norādītas izmaksas 2021., 2022. un 2023. gadā</t>
  </si>
  <si>
    <t>-</t>
  </si>
  <si>
    <t>1.11.</t>
  </si>
  <si>
    <t>ERAF daļa- I.Henilane</t>
  </si>
  <si>
    <t>2018.-2020.</t>
  </si>
  <si>
    <t>Dienas aprūpes centra pieaugušajiem ar garīga rakstura traucējumiem un bērniem ar funkcionāla rakstura traucējumiem būvniecība un iekārtošana</t>
  </si>
  <si>
    <t>Plānotie projekti</t>
  </si>
  <si>
    <t>1.5.** projektam tabulā nav norādītas izmaksas 2021.gadā</t>
  </si>
  <si>
    <t xml:space="preserve">Plānots 1.projekta daļas ietvaros atjaunot Ādažu centra poldera esošo dambi pik. 00/00-15/57 un krājbaseinu, pārbūvēt centra poldera sūkņu staciju, kā arī veikt krastu stiprinājumu izbūvi posmā no A-1 līdz Kadagas tiltam, izskalojuma vietās. Izbūvēt Upmali aizsargdambi. 2.projekta daļas ietvaros plānots izbūvēt jauni aizsargdambi gaujas kreisajā krastā no Kadagas tiltam līdz Gaujas- Baltezera kanālam, izbūvēt sūkņu staciju Nr.2 pie Vējupes caurtekas-regulatora, izbūvēt krasta nostiprinājumus plānots izskalojumu vietās, kā arī pārbūvēt Kadagas ceļu posmā no tilta līdz pagrieziena uz Abzaļiem, paaugstinot ceļa klātni. </t>
  </si>
  <si>
    <t>2.Ādažu novada domes pašvaldību projekti un ĀU projekts (statuss uz 22.12.2017.)</t>
  </si>
  <si>
    <t xml:space="preserve">_Organizēt dažādas kampaņas Ādažu novada iedzīvotājiem, popularizējot EPC, veicinot ēku atjaunošanu izmantojot EPC.                                                                                                   _Standartizēto dokumentu izstrāde.                                            _Atbalsta instrumentu iestrāde pašvaldības SN.                          _Pieredzes apmaiņas braucieni. Dalība sanāksmēs.                                      Tikšanās ar daudzdzīvokļu ēku īpašniekiem. </t>
  </si>
  <si>
    <r>
      <t xml:space="preserve">E-pakalpojuma “Bērnu reģistrācija pirmsskolas izglītības iestāžu rindā Ādažu novadā” ieviešana.
</t>
    </r>
    <r>
      <rPr>
        <u/>
        <sz val="13"/>
        <color theme="1"/>
        <rFont val="Arial"/>
        <family val="2"/>
        <charset val="186"/>
      </rPr>
      <t>Mērķis</t>
    </r>
    <r>
      <rPr>
        <sz val="13"/>
        <color theme="1"/>
        <rFont val="Arial"/>
        <family val="2"/>
        <charset val="186"/>
      </rPr>
      <t>: elektroniski reģistrēt datus par pieteikumiem bērna uzņemšanai pirmsskolas izglītības iestādē, reģistra datu attēlošana portālā www.epakalpojumi.lv, kā arī uzņemšanas sarakstu veidošana, balstoties uz pašvaldības reģistrā esošajiem aktīvajiem pieteikumiem.
Moduli izmantos šādas lietotāju grupas:
• Ādažu novada Valsts un pašvaldības vienotā klientu apkalpošanas centra darbinieki;
• Ādažu novada pirmsskolas izglītības iestāžu vadītāji, to vietnieki;
• Iedzīvotāji.</t>
    </r>
  </si>
  <si>
    <r>
      <t>28.03.2017. ĀND sēdes protokols Nr.6 14.</t>
    </r>
    <r>
      <rPr>
        <sz val="14"/>
        <color theme="1"/>
        <rFont val="Calibri"/>
        <family val="2"/>
        <charset val="186"/>
      </rPr>
      <t>§ Par dalību ESF projektā “Atbalsts izglītojamo individuālo kompetenču attīstībai”</t>
    </r>
  </si>
  <si>
    <t>1. Ādažu novada domes ES fondu un citu ārvalstu finanšu instrumentu projekti (statuss uz 22.12.2017.)</t>
  </si>
  <si>
    <t>SAM 9242 projekts "Pasākumi vietējas sabiedrības veselības veicināšanai
Ādažu novadā"</t>
  </si>
  <si>
    <r>
      <t xml:space="preserve">_ Plānots organizēt 344 dažādas grupu nodarbības, 1 nometni un 2 nometnes tipa radošās darbnīcas, 10 dažādus pasākumus (tai skaitā Veselības diena, Tematiskā pēcpusdiena par veselīgu uzturu, Ģimeņu vingrošanas pasākums, pasākumi skolas un pirmsskolas vecuma bērniem u.c.), 14 uztura darbnīcas. Pasākumos un aktivitātēs plānots, ka  iesaistīsies ap 1000 iedzīvotāji.                                                                                                           </t>
    </r>
    <r>
      <rPr>
        <sz val="10"/>
        <color theme="1"/>
        <rFont val="Arial"/>
        <family val="2"/>
        <charset val="186"/>
      </rPr>
      <t>(Sīkāka informācija par projekta ietvarosos īstenotajām aktivitātēm: Ritmikas, mākslas vingrošanas un vispārattīstošās vingrošanas nodarbības pirmsskolas vecuma bērniem. Pasākumi pirmsskolas vecuma bērniem "MOVE WEEK 2018 "MEŽAVĒJOS" un pasākums ar dramatizācijas un teātra elementiem par veselīgu dzīvesveidu Ādažu PII. Veselīgo uzkodu pagatavošanas darbnīca Ādažu PII. ispārattīstošās vingrošanas – kalanētikas un break dance nodarbības skolas vecuma bērniem. Salātu un veselīgo uzkodu, kokteiļu darbnīcas skolas vecuma bērniem. Divas izglītojošās radošās darbnīcas (nometnes tipa) skolas vecuma bērniem. Veloorientēšanās sacensības skolas vecuma bērniem. Konkurss bērniem - Atkarību ceļa zīmes. Izglītojoša kino demonstrācija ĀVSK. Garīgo un reproduktīvo veselību veicinošas grupu nodarbības skolas vecuma bērniem. Seksuālo un reproduktīvo veselību veicinoša tematiskā pēcpusdiena ĀVSK. Veselības diena novada iedzīvotājiem. Tematiskā pēcpusdiena par veselīgu uzturu. Atkarību mazināšanas info pasākums pieaugušajiem. Nūjošanas grupu nodarbības personām no 54 gadiem. Ģimeņu vingrošanas pasākums. Atbalsta grupas vecākiem, kuriem ir  bērni ar īpašām vajadzībām (individuālās nodarbības). Atbalsta grupas vecākiem, kuriem ir  bērni ar īpašām vajadzībām - lekciju tipa. Nodarbības vecākiem ar mazuļiem līdz 2 gadu vecumam (skaņošanas procesā)).</t>
    </r>
  </si>
  <si>
    <t>_Plānots noslēgt līgumu ar CFLA par projekta īstenošanu                                                                                      _Plānots izsludināt būvdarbu iepirkumu 2018.gada augustā, lai 2018.gada beigās varētu slēgt līgumu ar iepirkuma uzvarētāju (ĀPII siltināšanas darbi varētu notikt 2019.gada vasaras sezonā)</t>
  </si>
  <si>
    <t>_Plānots noslēgt līgumu ar CFLA par projekta īstenošanu                                                                            _Plānots noslēgt līgumu ar būvnieku un uzsākt jaunās skolas ēkas būvdarbus</t>
  </si>
  <si>
    <t>SAM 812 projekts "Ādažu vispārējās izglītības iestādes mācību vides uzlabošana Ādažu novadā"*</t>
  </si>
  <si>
    <t>ERAF daļa- G.Dundure, Tehniskais pr.v-N.Breidaks</t>
  </si>
  <si>
    <t>_Plānots īstenot Muižas ielas pārbūvi. Muižas ielā plānots turpināt LŪK un ūdenssaimniecības tīklu izbūvi, veikt apgaismojuma un gājēju/veloceliņa  izbūvi,  kā arī Muižas ielas seguma atjaunošanu.</t>
  </si>
  <si>
    <r>
      <t xml:space="preserve">90%, </t>
    </r>
    <r>
      <rPr>
        <sz val="10"/>
        <color theme="1"/>
        <rFont val="Arial"/>
        <family val="2"/>
        <charset val="186"/>
      </rPr>
      <t>iezīmēta konkrēta summa 210000 eiro</t>
    </r>
  </si>
  <si>
    <r>
      <rPr>
        <b/>
        <sz val="14"/>
        <color theme="1"/>
        <rFont val="Arial"/>
        <family val="2"/>
        <charset val="186"/>
      </rPr>
      <t>GALVENIE DARBI:</t>
    </r>
    <r>
      <rPr>
        <sz val="14"/>
        <color theme="1"/>
        <rFont val="Arial"/>
        <family val="2"/>
        <charset val="186"/>
      </rPr>
      <t xml:space="preserve">                                                                                                                                                               1. 30.12.2017. plānots iesniegt projekta pieteikumu LAD                                                                                          2. 29.08.2017 izstrādāts būvprojekts par projekta sadalījums kārtās                                                                            3. 06.12.2017. izsludināta iepirkumu procedūra uz būvdarbiem </t>
    </r>
  </si>
  <si>
    <t>Plānots īstenot būvdarbus Laveru ceļa grants seguma pārbūvei.</t>
  </si>
  <si>
    <t>1. Darbs deinstitucionalizācijas vadība grupā                                                                                                               2. Personu izvērtēšana un nepieciešamo pakalpojumu identificēšana novadā                                                                  3, 24.10.2017. pieņemts lēmums par dalību projektā.                                                                                                                     4.Sabiedrības informēšana.                                                                                                         5. Uzsāka tehniskās specifikācijas sagatavošana projektēšanai.</t>
  </si>
  <si>
    <t xml:space="preserve">_ Organizēt būvprojekta izstrādi centra būvniecībai.                         _Sagatavot un iensiegt CFLA projekta pieteikumu.               _Sagatavot iepirkuma dokumentāciju būvdarbu iepirkumam.                                                                                                       _Turpināt sabiedrības inforrmēšanu.                                                             </t>
  </si>
  <si>
    <t xml:space="preserve">_Organizēt būvprojekta ekspertīzi                                  _Precizēt iespējas ar VARAM par projekta īstenošanu no 2019. gada. Projekta īstenošana ir atkarīga no ES fondu līdzekļu pieejamības.                                        </t>
  </si>
  <si>
    <t xml:space="preserve">SAM 331."Muižas ielas industriālās teritorijas infrastruktūras sakārtošana ražošanas zonas pieejamības un uzņēmējdarbības vides uzlabošanai Ādažu novadā" 
</t>
  </si>
  <si>
    <t xml:space="preserve">SAM 511 projekts
“Pielāgošanās klimata pārmaiņām, samazinot plūdu un krasta erozijas riskus”
1. un 2.daļa
</t>
  </si>
  <si>
    <t xml:space="preserve">ELFLA projekts "Laveru ceļa grants seguma pārbūve"
</t>
  </si>
  <si>
    <t xml:space="preserve">LAD projekts"Velo infrastruktūras uzlabošana Ādažu novadā" 
</t>
  </si>
  <si>
    <t>ERAF SAM 9311 "Deinstitucionalizācijas projekts"</t>
  </si>
  <si>
    <t xml:space="preserve">SAM 331 projekts "Eimuru industriālās terotorijas infrastruktūras sakārtošana ražošanas zonas oieejamības un uzņēmējdarbības vides uzlabošanai Ādažu novadā" </t>
  </si>
  <si>
    <t>Projekta vadītājs s</t>
  </si>
  <si>
    <r>
      <rPr>
        <b/>
        <sz val="14"/>
        <rFont val="Arial"/>
        <family val="2"/>
        <charset val="186"/>
      </rPr>
      <t xml:space="preserve">GALVENIE DARBI:                                                                                                                                                                                            </t>
    </r>
    <r>
      <rPr>
        <sz val="14"/>
        <rFont val="Arial"/>
        <family val="2"/>
        <charset val="186"/>
      </rPr>
      <t>1. 26.01.2017. tika parakstīts līgums ar CFLA par projekta īstenošanu, uzsākta projekta īstenošana                                                                                                                                                   2. Pavisam kopā 2017.gadā projekta ietvaros noslēgti 24 līgumi par kopējo summu 32062,22 eiro apmērā, kā ietvaros organizētas 323 dažādas grupu nodarbības, 2 nometnes un 2 nometnes tipa radošās darbnīcas, 9 dažādi pasākumi, 15 uztura darbnīcas un 3 veselību veicinošas lekcijas/radošās darbnīcas. Pasākumos un aktivitātēs iesaistījušies vairāk kā 900 iedzīvotāji</t>
    </r>
    <r>
      <rPr>
        <sz val="10"/>
        <rFont val="Arial"/>
        <family val="2"/>
        <charset val="186"/>
      </rPr>
      <t xml:space="preserve">                                                                                (Sīkāka informācija par projekta ietvarosos īstenotajām aktivitātēm: Vispārattīstošās vingrošanas un ritmikas nodarbības Ādažu pirmsskolas izglītības iestādē.Vispārattīstošās vingrošanas nodarbības baseinā Kadagas pirmsskolas izglītības iestādē. Pasākumi pirmsskolas vecuma bērniem Ādažu pirmsskolas izglītības iestādē - “Sporta spēļu labirinti” un “Lieldienu zaķa veselības maratons”. Pasākumi pirmsskolas vecuma bērniem Kadagas pirmsskolas izglītības iestādē - “Veselības nedēļa” un “Ģimeņu sporta svētki”. Vispārattīstošās vingrošanas – kalanētikas un zumbas nodarbības Ādažu vidusskolā. Salātu un veselīgo uzkodu darbnīcas, kokteiļu darbnīcas Ādažu vidusskolā. Izglītojoša radošā darbnīca “LEC EKO” skolas vecuma bērniem. Lielizmēra spēļu izgatavošanas  radošā darbnīca skolas vecuma bērniem. Velobrauciens uz jūru skolas vecuma bērniem. Orientēšanās sacensības Ādaži GPS skolas vecuma bērniem. Spēlfilmas “Modris” (2014) demonstrācija ĀVSK. Plakātu konkurss skolas vecuma bērniem par atkarību ietekmi. Mākslas grupu nodarbības skolas vecuma bērniem. Grupu nodarbības skolas vecuma bērniem “Drosme draudzēties”,  “Anatomiskās, fizioloģiskās un emocionālās pārmaiņas pusaudža gados, pārmaiņu ietekme uz pusaudzi, personīgās higiēnas ievērošanas nozīme”, "Es neesmu bērns", “Par Tevi, viņu un “tauriņiem”!”. Lekcija “Bērnu seksuālās un reproduktīvās veselības veicināšana”. Divas nometnes bērniem fizisko aktivitāšu veicināšanai. Veselības diena novada iedzīvotājiem. Divas lekcijas – radošās darbnīcas ar paraugdemonstrējumiem par veselīgu uzturu un tējām. Vingrošanas nodarbības personām no 54 gadu vecuma. Mākslas grupu nodarbības personām no 54 gadu vecuma. Atbalsta gru</t>
    </r>
    <r>
      <rPr>
        <sz val="10"/>
        <color theme="1"/>
        <rFont val="Arial"/>
        <family val="2"/>
        <charset val="186"/>
      </rPr>
      <t xml:space="preserve">pas vecākiem, kuriem ir  bērni ar īpašām vajadzībām. Atbalsta grupa ilgstošajiem bezdarbniekiem. 26.06.2017.)                                    </t>
    </r>
    <r>
      <rPr>
        <sz val="14"/>
        <color theme="1"/>
        <rFont val="Arial"/>
        <family val="2"/>
        <charset val="186"/>
      </rPr>
      <t xml:space="preserve">                                                                                               3. Saņemts avanss no ESF EUR 15 782.59  apmērā,  iesniegti 3 starpposma maksājuma pieprasījumi par kopējo summu EUR 25293.47</t>
    </r>
  </si>
  <si>
    <r>
      <rPr>
        <sz val="13"/>
        <color theme="1"/>
        <rFont val="Arial"/>
        <family val="2"/>
        <charset val="186"/>
      </rPr>
      <t>1. Izstrādāts būvprojekts</t>
    </r>
    <r>
      <rPr>
        <b/>
        <sz val="13"/>
        <color theme="1"/>
        <rFont val="Arial"/>
        <family val="2"/>
        <charset val="186"/>
      </rPr>
      <t xml:space="preserve">.                               2. </t>
    </r>
    <r>
      <rPr>
        <sz val="13"/>
        <color theme="1"/>
        <rFont val="Arial"/>
        <family val="2"/>
        <charset val="186"/>
      </rPr>
      <t>Līdz 31.12.2017. plānots būvprojekta ekspertīzes pozitīvs atzinums.                                                3.Organizēts būvdarbu  iepirkums.</t>
    </r>
  </si>
  <si>
    <t>Projekta vadītājs</t>
  </si>
  <si>
    <t>PLĀNOTAIS INDIKATĪVAIS FINANSĒJUMS, 2016.-2019, EIRO</t>
  </si>
  <si>
    <t>J.Sviride-nkova</t>
  </si>
  <si>
    <t>2.5.</t>
  </si>
  <si>
    <t>Mežaparka ceļa pārbūve, Kadagā</t>
  </si>
  <si>
    <t>A.Brūvers</t>
  </si>
  <si>
    <t>2018-2020</t>
  </si>
  <si>
    <t>Mežaparka ceļa pārbūve, 2,14 km garumā, no Smilšu ielas līdz Iļķenes ceļam.</t>
  </si>
  <si>
    <t>Būvprojekta izstrāde</t>
  </si>
  <si>
    <r>
      <rPr>
        <b/>
        <sz val="14"/>
        <rFont val="Arial"/>
        <family val="2"/>
        <charset val="186"/>
      </rPr>
      <t xml:space="preserve">GALVENIE DARBI:                                                                                                                                                               </t>
    </r>
    <r>
      <rPr>
        <sz val="14"/>
        <rFont val="Arial"/>
        <family val="2"/>
        <charset val="186"/>
      </rPr>
      <t xml:space="preserve">1. 2017.11.23. tika iesniegts projekta iesniegums CFLA                                                                                              2. 2017.09.18. būvvalde akceptēja SIA “Grand Eko”  vienkāršotās renovācijas karti                                                                           </t>
    </r>
    <r>
      <rPr>
        <b/>
        <sz val="14"/>
        <rFont val="Arial"/>
        <family val="2"/>
        <charset val="186"/>
      </rPr>
      <t>PAPILDUS DARBI:</t>
    </r>
    <r>
      <rPr>
        <sz val="14"/>
        <rFont val="Arial"/>
        <family val="2"/>
        <charset val="186"/>
      </rPr>
      <t xml:space="preserve">                                                                                                                                                                                                              _2017.10.24. Dome pieņēma lēmumu par līdzfinansējuma nodrošināšanu projektam                                                                                                                 _2017.08.30. tika izveidota projekta darba grupa                                                                                                                    _ 2017.04.25. dome pieņēma lēmumu Nr.106 "Par aizņēmumu ĀPII fasādes vienkāršotās atjaunošanas projektēšanai". Aizdevuma līgums ar Valsts kasi tika noslēgts 2017.08.06. (20 933 EUR).                                                                                                         </t>
    </r>
    <r>
      <rPr>
        <b/>
        <sz val="11"/>
        <rFont val="Arial"/>
        <family val="2"/>
        <charset val="186"/>
      </rPr>
      <t/>
    </r>
  </si>
  <si>
    <r>
      <rPr>
        <b/>
        <sz val="14"/>
        <rFont val="Arial"/>
        <family val="2"/>
        <charset val="186"/>
      </rPr>
      <t xml:space="preserve">GALVENIE DARBI:   </t>
    </r>
    <r>
      <rPr>
        <sz val="14"/>
        <rFont val="Arial"/>
        <family val="2"/>
        <charset val="186"/>
      </rPr>
      <t xml:space="preserve">                                                                                                                                                             1. 2017.11.28. tika iesniegts projekta iesniegums CFLA                                                                                   2. 2017.11.27. būvvaldē tika akceptēts SIA “NAMS” izstrādātais būvprojekts                                                                                  3. 2017.07.28. tika izsludināts slēgts konkurss "Skolas būvdarbi Ādažos"                                                                   4. 2017.11.21. tika nosūtīti uzaicinājumi uzņēmumiem iesniegt piedāvājumus iepirkuma "Skolas būvdarbi Ādažos" II kārtā                                                                                                                                                           </t>
    </r>
    <r>
      <rPr>
        <b/>
        <sz val="14"/>
        <rFont val="Arial"/>
        <family val="2"/>
        <charset val="186"/>
      </rPr>
      <t>PAPILDUS DARBI</t>
    </r>
    <r>
      <rPr>
        <sz val="14"/>
        <rFont val="Arial"/>
        <family val="2"/>
        <charset val="186"/>
      </rPr>
      <t>:                                                                                                                                                                     _Tika organizēts būvekspertīzes iepirkums, būvprojekta obligātajās daļās saņēma pozitīvu ekspertīzes atzinumu                                                                                                                                                           _24.10.2017. Dome pieņēma lēmumu par līdzfinansējuma nodrošināšanu projektam.</t>
    </r>
  </si>
  <si>
    <r>
      <rPr>
        <b/>
        <sz val="14"/>
        <rFont val="Arial"/>
        <family val="2"/>
        <charset val="186"/>
      </rPr>
      <t xml:space="preserve">GALVENIE DARBI:           </t>
    </r>
    <r>
      <rPr>
        <sz val="14"/>
        <rFont val="Arial"/>
        <family val="2"/>
        <charset val="186"/>
      </rPr>
      <t xml:space="preserve">                                                                                                                                                      1. 11.08.2017. tika parakstīta vienošanās ar CFLA par īstenošanu un uzsākta projekta īstenošana.                                                                                                                                2. 21.08.2017. noslēgts līgums ar SIA "Ostas Celtnieks"par būvdarbu veikšanu                                                        3. Izbūvēti ūdenssaimniecības tīkli I kārtas ietvaros Jaunceriņu, Vectiltiņu un Katlapu ceļos, II kārtas ietvaros uzsākta LŪK un ūdenssaimniecības tīklu izbūve. III kārtas ietvaros izbūvēts gājēju/veloceliņš, IV.kārta nav uzsākta.                                                                                                                                                                                 4. Saņemts avanss no ERAF EUR 675 650.00  apmērā,  iesniegts 1 starpposma maksājuma pieprasījums par kopējo summu EUR 278 335.63, iesniegts avansa maksājuma pieprasījums Nr.2 par summu EUR 278 335.00.                            </t>
    </r>
    <r>
      <rPr>
        <b/>
        <sz val="14"/>
        <rFont val="Arial"/>
        <family val="2"/>
        <charset val="186"/>
      </rPr>
      <t xml:space="preserve">PAPILDUS DARBI:   </t>
    </r>
    <r>
      <rPr>
        <sz val="14"/>
        <rFont val="Arial"/>
        <family val="2"/>
        <charset val="186"/>
      </rPr>
      <t xml:space="preserve">                                                                                                                                                        _23.08.2017. noslēgts līgums ar SIA "BaltLine Globe"  par būvuzraudzību                                                                                                                           </t>
    </r>
  </si>
  <si>
    <r>
      <rPr>
        <b/>
        <sz val="14"/>
        <color theme="1"/>
        <rFont val="Arial"/>
        <family val="2"/>
        <charset val="186"/>
      </rPr>
      <t xml:space="preserve">GALVENIE DARBI:                                                                                                                                                             </t>
    </r>
    <r>
      <rPr>
        <sz val="14"/>
        <color theme="1"/>
        <rFont val="Arial"/>
        <family val="2"/>
        <charset val="186"/>
      </rPr>
      <t xml:space="preserve">1. Plānots iesniegt projekta pieteikumu CFLA projekta 1.daļai līdz 29.12.2017.                                                                       2. 2017.gadā noslēgts iepirkums par būvprojektu iztrādi Projekta 1.kārtas ddarbībām - Centra poldera aizsargdambja atjaunošanai, sūkņu stacijas pārbūvei, Gaujas kreisā krasta stiprinānjumiem, kā arī Upmalu aizsargdambja izbūvei. Būvprojekti minimālā sastāvā jāsaņem līdz 18.12.2017.                                                                                                            </t>
    </r>
  </si>
  <si>
    <t>_Plānots noslēgts līgumu ar CFLA projekta 1.daļai, līdz 2018.gada vidum tiek pabeigti būvprojekti pilnā sastāvā un saņemta būvatļauja, kā arī līdz gada beigām uzsākti būvdarbi.                                                                                             _Projekta 2.daļai plānots veikt projektēšanu un iesniegt projekta pieteikumu CFLA 2018.g. vidū</t>
  </si>
  <si>
    <r>
      <rPr>
        <b/>
        <sz val="14"/>
        <color theme="1"/>
        <rFont val="Arial"/>
        <family val="2"/>
        <charset val="186"/>
      </rPr>
      <t xml:space="preserve">GALVENIE DARBI:     </t>
    </r>
    <r>
      <rPr>
        <sz val="14"/>
        <color theme="1"/>
        <rFont val="Arial"/>
        <family val="2"/>
        <charset val="186"/>
      </rPr>
      <t xml:space="preserve">                                                                                                                                                      31.10.2017. pabeigta projekta īstenošana:  Izbūvēti trīs informatīvie stendi, velo pumpja un velo remonta stendi un velo novietnes. Veikta velomaršrutu norāžu un numerācijas  izvietošana. Izgatavots informatīvais buklets par velomaršrutiem Ādažu novadā.</t>
    </r>
  </si>
  <si>
    <r>
      <rPr>
        <b/>
        <sz val="14"/>
        <color theme="1"/>
        <rFont val="Arial"/>
        <family val="2"/>
        <charset val="186"/>
      </rPr>
      <t xml:space="preserve">GALVENIE DARBI:                                                                                                                                                      </t>
    </r>
    <r>
      <rPr>
        <sz val="14"/>
        <color theme="1"/>
        <rFont val="Arial"/>
        <family val="2"/>
        <charset val="186"/>
      </rPr>
      <t xml:space="preserve">1.Uzsākta projekta īstenošana no 01.04.2017. </t>
    </r>
    <r>
      <rPr>
        <b/>
        <sz val="14"/>
        <color theme="1"/>
        <rFont val="Arial"/>
        <family val="2"/>
        <charset val="186"/>
      </rPr>
      <t xml:space="preserve">                                                                                                                       </t>
    </r>
    <r>
      <rPr>
        <sz val="14"/>
        <color theme="1"/>
        <rFont val="Arial"/>
        <family val="2"/>
        <charset val="186"/>
      </rPr>
      <t xml:space="preserve">2. Izvirzītas pilotēkas ( Ādažu vidusskolas ēka,  Ādažu pirmsskolas izglītības iestādes ēka,  PSIA „Ādažu slimnīca” ēka, un divas daudzdzīvokļu ēkas Pirmā iela 31 un Pirmā ielā 33 (plānots aizvietot ar ēku Pirmā ielā 35).       </t>
    </r>
    <r>
      <rPr>
        <b/>
        <sz val="14"/>
        <color theme="1"/>
        <rFont val="Arial"/>
        <family val="2"/>
        <charset val="186"/>
      </rPr>
      <t xml:space="preserve">                                                                                                                                                                      </t>
    </r>
    <r>
      <rPr>
        <sz val="14"/>
        <color theme="1"/>
        <rFont val="Arial"/>
        <family val="2"/>
        <charset val="186"/>
      </rPr>
      <t>3.</t>
    </r>
    <r>
      <rPr>
        <b/>
        <sz val="14"/>
        <color theme="1"/>
        <rFont val="Arial"/>
        <family val="2"/>
        <charset val="186"/>
      </rPr>
      <t xml:space="preserve"> </t>
    </r>
    <r>
      <rPr>
        <sz val="14"/>
        <color theme="1"/>
        <rFont val="Arial"/>
        <family val="2"/>
        <charset val="186"/>
      </rPr>
      <t xml:space="preserve">Izstrādāta Ādažu novada sabiedrības informēšanas kampaņa daudzdzīvokļu ēku atjaunošanai.                                                                                                                              4.Sagatavoti precizējumi SN Nr.30_par nosacījumu iestrādi daudzdzīvokļu ēku atjaunošanas atbalstam izmantojot EPC.                                                                                                                                                               5. Darbs iepirkumu speciālistu darba grupā - standartizēto dokumentu (līgumu, iepirkumu nolikumu u.c.) izstrādei sabiedriskajām ēkām.                                                                                                                                        </t>
    </r>
    <r>
      <rPr>
        <b/>
        <sz val="14"/>
        <color theme="1"/>
        <rFont val="Arial"/>
        <family val="2"/>
        <charset val="186"/>
      </rPr>
      <t>PAPILDUS DARBI:</t>
    </r>
    <r>
      <rPr>
        <sz val="14"/>
        <color theme="1"/>
        <rFont val="Arial"/>
        <family val="2"/>
        <charset val="186"/>
      </rPr>
      <t xml:space="preserve">                                                                                                                                                                  - 16.05.2017. saņemts avansa maksājums no vadošā partnera EUR 96348,75 apmērā.                                                                                                                                        - Noslēgtas vienošanās ar S.Kašu, N.Masaļski un A.Zēbergu par darbu projektā kā vecākajiem ekspertiem (01.06.2017.).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</si>
</sst>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1" x14ac:knownFonts="1">
    <font>
      <sz val="11"/>
      <color theme="1"/>
      <name val="Calibri"/>
      <family val="2"/>
      <charset val="186"/>
      <scheme val="minor"/>
    </font>
    <font>
      <sz val="10"/>
      <color theme="1"/>
      <name val="Arial"/>
      <family val="2"/>
      <charset val="186"/>
    </font>
    <font>
      <b/>
      <sz val="11"/>
      <name val="Arial"/>
      <family val="2"/>
      <charset val="186"/>
    </font>
    <font>
      <sz val="9"/>
      <color indexed="81"/>
      <name val="Tahoma"/>
      <family val="2"/>
      <charset val="186"/>
    </font>
    <font>
      <b/>
      <sz val="9"/>
      <color indexed="81"/>
      <name val="Tahoma"/>
      <family val="2"/>
      <charset val="186"/>
    </font>
    <font>
      <b/>
      <sz val="13"/>
      <color theme="1"/>
      <name val="Arial"/>
      <family val="2"/>
      <charset val="186"/>
    </font>
    <font>
      <sz val="13"/>
      <color theme="1"/>
      <name val="Arial"/>
      <family val="2"/>
      <charset val="186"/>
    </font>
    <font>
      <b/>
      <sz val="13"/>
      <color rgb="FFFF0000"/>
      <name val="Arial"/>
      <family val="2"/>
      <charset val="186"/>
    </font>
    <font>
      <sz val="13"/>
      <name val="Arial"/>
      <family val="2"/>
      <charset val="186"/>
    </font>
    <font>
      <b/>
      <sz val="13"/>
      <name val="Arial"/>
      <family val="2"/>
      <charset val="186"/>
    </font>
    <font>
      <sz val="13"/>
      <color rgb="FFFF0000"/>
      <name val="Arial"/>
      <family val="2"/>
      <charset val="186"/>
    </font>
    <font>
      <i/>
      <sz val="13"/>
      <color theme="1"/>
      <name val="Arial"/>
      <family val="2"/>
      <charset val="186"/>
    </font>
    <font>
      <b/>
      <i/>
      <sz val="13"/>
      <color rgb="FFFF0000"/>
      <name val="Arial"/>
      <family val="2"/>
      <charset val="186"/>
    </font>
    <font>
      <sz val="10"/>
      <name val="Arial"/>
      <family val="2"/>
      <charset val="186"/>
    </font>
    <font>
      <u/>
      <sz val="13"/>
      <color theme="1"/>
      <name val="Arial"/>
      <family val="2"/>
      <charset val="186"/>
    </font>
    <font>
      <i/>
      <sz val="13"/>
      <name val="Arial"/>
      <family val="2"/>
      <charset val="186"/>
    </font>
    <font>
      <b/>
      <sz val="16"/>
      <color theme="1"/>
      <name val="Arial"/>
      <family val="2"/>
      <charset val="186"/>
    </font>
    <font>
      <sz val="16"/>
      <color theme="1"/>
      <name val="Calibri"/>
      <family val="2"/>
      <charset val="186"/>
      <scheme val="minor"/>
    </font>
    <font>
      <sz val="14"/>
      <color theme="1"/>
      <name val="Arial"/>
      <family val="2"/>
      <charset val="186"/>
    </font>
    <font>
      <b/>
      <sz val="14"/>
      <color theme="1"/>
      <name val="Arial"/>
      <family val="2"/>
      <charset val="186"/>
    </font>
    <font>
      <sz val="14"/>
      <color theme="1"/>
      <name val="Calibri"/>
      <family val="2"/>
      <charset val="186"/>
      <scheme val="minor"/>
    </font>
    <font>
      <b/>
      <sz val="14"/>
      <color rgb="FFFF0000"/>
      <name val="Arial"/>
      <family val="2"/>
      <charset val="186"/>
    </font>
    <font>
      <sz val="14"/>
      <name val="Arial"/>
      <family val="2"/>
      <charset val="186"/>
    </font>
    <font>
      <b/>
      <sz val="14"/>
      <name val="Arial"/>
      <family val="2"/>
      <charset val="186"/>
    </font>
    <font>
      <sz val="14"/>
      <color theme="1"/>
      <name val="Calibri"/>
      <family val="2"/>
      <charset val="186"/>
    </font>
    <font>
      <sz val="14"/>
      <color rgb="FFFF0000"/>
      <name val="Arial"/>
      <family val="2"/>
      <charset val="186"/>
    </font>
    <font>
      <i/>
      <sz val="14"/>
      <color theme="1"/>
      <name val="Arial"/>
      <family val="2"/>
      <charset val="186"/>
    </font>
    <font>
      <b/>
      <i/>
      <sz val="14"/>
      <color rgb="FFFF0000"/>
      <name val="Arial"/>
      <family val="2"/>
      <charset val="186"/>
    </font>
    <font>
      <b/>
      <sz val="18"/>
      <color theme="1"/>
      <name val="Arial"/>
      <family val="2"/>
      <charset val="186"/>
    </font>
    <font>
      <sz val="18"/>
      <color theme="1"/>
      <name val="Arial"/>
      <family val="2"/>
      <charset val="186"/>
    </font>
    <font>
      <sz val="18"/>
      <color theme="1"/>
      <name val="Calibri"/>
      <family val="2"/>
      <charset val="186"/>
      <scheme val="minor"/>
    </font>
  </fonts>
  <fills count="10">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
      <patternFill patternType="solid">
        <fgColor rgb="FFFF0000"/>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theme="0"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s>
  <cellStyleXfs count="1">
    <xf numFmtId="0" fontId="0" fillId="0" borderId="0"/>
  </cellStyleXfs>
  <cellXfs count="191">
    <xf numFmtId="0" fontId="0" fillId="0" borderId="0" xfId="0"/>
    <xf numFmtId="0" fontId="5" fillId="2" borderId="6" xfId="0" applyFont="1" applyFill="1" applyBorder="1" applyAlignment="1">
      <alignment vertical="top" wrapText="1"/>
    </xf>
    <xf numFmtId="0" fontId="6" fillId="0" borderId="1" xfId="0" applyNumberFormat="1" applyFont="1" applyBorder="1" applyAlignment="1">
      <alignment vertical="top" wrapText="1"/>
    </xf>
    <xf numFmtId="0" fontId="6" fillId="0" borderId="1" xfId="0" applyFont="1" applyBorder="1" applyAlignment="1">
      <alignment vertical="top" wrapText="1"/>
    </xf>
    <xf numFmtId="0" fontId="5" fillId="2" borderId="1" xfId="0" applyFont="1" applyFill="1" applyBorder="1" applyAlignment="1">
      <alignment vertical="top" wrapText="1"/>
    </xf>
    <xf numFmtId="0" fontId="5" fillId="2" borderId="2" xfId="0" applyFont="1" applyFill="1" applyBorder="1" applyAlignment="1">
      <alignment vertical="top" wrapText="1"/>
    </xf>
    <xf numFmtId="0" fontId="5" fillId="0" borderId="6" xfId="0" applyFont="1" applyBorder="1" applyAlignment="1">
      <alignment horizontal="center" vertical="top" wrapText="1"/>
    </xf>
    <xf numFmtId="3" fontId="8" fillId="0" borderId="1" xfId="0" applyNumberFormat="1" applyFont="1" applyBorder="1" applyAlignment="1">
      <alignment vertical="top" wrapText="1"/>
    </xf>
    <xf numFmtId="3" fontId="6" fillId="0" borderId="1" xfId="0" applyNumberFormat="1" applyFont="1" applyBorder="1" applyAlignment="1">
      <alignment vertical="top" wrapText="1"/>
    </xf>
    <xf numFmtId="3" fontId="6" fillId="0" borderId="1" xfId="0" applyNumberFormat="1" applyFont="1" applyFill="1" applyBorder="1" applyAlignment="1">
      <alignment vertical="top" wrapText="1"/>
    </xf>
    <xf numFmtId="3" fontId="6" fillId="4" borderId="1" xfId="0" applyNumberFormat="1" applyFont="1" applyFill="1" applyBorder="1" applyAlignment="1">
      <alignment vertical="top" wrapText="1"/>
    </xf>
    <xf numFmtId="3" fontId="6" fillId="2" borderId="7" xfId="0" applyNumberFormat="1" applyFont="1" applyFill="1" applyBorder="1" applyAlignment="1">
      <alignment vertical="top" wrapText="1"/>
    </xf>
    <xf numFmtId="0" fontId="6" fillId="0" borderId="1" xfId="0" applyFont="1" applyBorder="1" applyAlignment="1">
      <alignment horizontal="center" vertical="top"/>
    </xf>
    <xf numFmtId="3" fontId="6" fillId="2" borderId="1" xfId="0" applyNumberFormat="1" applyFont="1" applyFill="1" applyBorder="1" applyAlignment="1">
      <alignment vertical="top" wrapText="1"/>
    </xf>
    <xf numFmtId="3" fontId="6" fillId="0" borderId="6" xfId="0" applyNumberFormat="1" applyFont="1" applyBorder="1" applyAlignment="1">
      <alignment vertical="top" wrapText="1"/>
    </xf>
    <xf numFmtId="0" fontId="6" fillId="0" borderId="0" xfId="0" applyFont="1" applyAlignment="1">
      <alignment vertical="top"/>
    </xf>
    <xf numFmtId="0" fontId="6" fillId="0" borderId="0" xfId="0" applyFont="1" applyAlignment="1">
      <alignment wrapText="1"/>
    </xf>
    <xf numFmtId="0" fontId="6" fillId="0" borderId="0" xfId="0" applyFont="1" applyAlignment="1">
      <alignment horizontal="left" vertical="center"/>
    </xf>
    <xf numFmtId="0" fontId="6" fillId="0" borderId="0" xfId="0" applyFont="1"/>
    <xf numFmtId="3" fontId="5" fillId="0" borderId="1" xfId="0" applyNumberFormat="1" applyFont="1" applyBorder="1" applyAlignment="1">
      <alignment vertical="top" wrapText="1"/>
    </xf>
    <xf numFmtId="3" fontId="6" fillId="4" borderId="7" xfId="0" applyNumberFormat="1" applyFont="1" applyFill="1" applyBorder="1" applyAlignment="1">
      <alignment vertical="top" wrapText="1"/>
    </xf>
    <xf numFmtId="0" fontId="6" fillId="4" borderId="0" xfId="0" applyFont="1" applyFill="1"/>
    <xf numFmtId="0" fontId="6" fillId="0" borderId="0" xfId="0" applyFont="1" applyFill="1"/>
    <xf numFmtId="0" fontId="5" fillId="4" borderId="0" xfId="0" applyFont="1" applyFill="1"/>
    <xf numFmtId="3" fontId="6" fillId="0" borderId="11" xfId="0" applyNumberFormat="1" applyFont="1" applyBorder="1" applyAlignment="1">
      <alignment vertical="top" wrapText="1"/>
    </xf>
    <xf numFmtId="0" fontId="6" fillId="0" borderId="0" xfId="0" applyFont="1" applyBorder="1"/>
    <xf numFmtId="0" fontId="6" fillId="4" borderId="0" xfId="0" applyFont="1" applyFill="1" applyBorder="1" applyAlignment="1">
      <alignment wrapText="1"/>
    </xf>
    <xf numFmtId="0" fontId="7" fillId="4" borderId="0" xfId="0" applyFont="1" applyFill="1" applyBorder="1" applyAlignment="1">
      <alignment horizontal="center" wrapText="1"/>
    </xf>
    <xf numFmtId="4" fontId="6" fillId="4" borderId="0" xfId="0" applyNumberFormat="1" applyFont="1" applyFill="1" applyBorder="1" applyAlignment="1">
      <alignment wrapText="1"/>
    </xf>
    <xf numFmtId="0" fontId="6" fillId="5" borderId="6" xfId="0" applyFont="1" applyFill="1" applyBorder="1" applyAlignment="1">
      <alignment wrapText="1"/>
    </xf>
    <xf numFmtId="0" fontId="7" fillId="5" borderId="6" xfId="0" applyFont="1" applyFill="1" applyBorder="1" applyAlignment="1">
      <alignment horizontal="center" wrapText="1"/>
    </xf>
    <xf numFmtId="0" fontId="11" fillId="0" borderId="0" xfId="0" applyFont="1" applyAlignment="1">
      <alignment horizontal="left" vertical="center"/>
    </xf>
    <xf numFmtId="0" fontId="11" fillId="0" borderId="1" xfId="0" applyFont="1" applyBorder="1" applyAlignment="1">
      <alignment wrapText="1"/>
    </xf>
    <xf numFmtId="0" fontId="11" fillId="2" borderId="1" xfId="0" applyFont="1" applyFill="1" applyBorder="1" applyAlignment="1">
      <alignment wrapText="1"/>
    </xf>
    <xf numFmtId="0" fontId="11" fillId="4" borderId="1" xfId="0" applyFont="1" applyFill="1" applyBorder="1" applyAlignment="1">
      <alignment wrapText="1"/>
    </xf>
    <xf numFmtId="0" fontId="12" fillId="3" borderId="1" xfId="0" applyFont="1" applyFill="1" applyBorder="1" applyAlignment="1">
      <alignment horizontal="center" wrapText="1"/>
    </xf>
    <xf numFmtId="0" fontId="11" fillId="0" borderId="0" xfId="0" applyFont="1"/>
    <xf numFmtId="4" fontId="11" fillId="0" borderId="1" xfId="0" applyNumberFormat="1" applyFont="1" applyBorder="1" applyAlignment="1">
      <alignment wrapText="1"/>
    </xf>
    <xf numFmtId="4" fontId="11" fillId="2" borderId="1" xfId="0" applyNumberFormat="1" applyFont="1" applyFill="1" applyBorder="1" applyAlignment="1">
      <alignment wrapText="1"/>
    </xf>
    <xf numFmtId="2" fontId="11" fillId="2" borderId="1" xfId="0" applyNumberFormat="1" applyFont="1" applyFill="1" applyBorder="1" applyAlignment="1">
      <alignment wrapText="1"/>
    </xf>
    <xf numFmtId="4" fontId="12" fillId="3" borderId="1" xfId="0" applyNumberFormat="1" applyFont="1" applyFill="1" applyBorder="1" applyAlignment="1">
      <alignment horizontal="center" wrapText="1"/>
    </xf>
    <xf numFmtId="0" fontId="15" fillId="0" borderId="1" xfId="0" applyFont="1" applyBorder="1" applyAlignment="1">
      <alignment wrapText="1"/>
    </xf>
    <xf numFmtId="0" fontId="6" fillId="4" borderId="0" xfId="0" applyFont="1" applyFill="1" applyAlignment="1">
      <alignment wrapText="1"/>
    </xf>
    <xf numFmtId="1" fontId="7" fillId="0" borderId="0" xfId="0" applyNumberFormat="1" applyFont="1" applyAlignment="1">
      <alignment horizontal="center" wrapText="1"/>
    </xf>
    <xf numFmtId="0" fontId="10" fillId="0" borderId="0" xfId="0" applyFont="1" applyAlignment="1">
      <alignment horizontal="center" wrapText="1"/>
    </xf>
    <xf numFmtId="0" fontId="6" fillId="0" borderId="1" xfId="0" applyFont="1" applyBorder="1" applyAlignment="1">
      <alignment vertical="top" wrapText="1"/>
    </xf>
    <xf numFmtId="0" fontId="7" fillId="3" borderId="1" xfId="0" applyFont="1" applyFill="1" applyBorder="1" applyAlignment="1">
      <alignment vertical="top" wrapText="1"/>
    </xf>
    <xf numFmtId="0" fontId="6" fillId="0" borderId="1" xfId="0" applyFont="1" applyBorder="1" applyAlignment="1">
      <alignment vertical="top"/>
    </xf>
    <xf numFmtId="3" fontId="7" fillId="3" borderId="1" xfId="0" applyNumberFormat="1" applyFont="1" applyFill="1" applyBorder="1" applyAlignment="1">
      <alignment vertical="top" wrapText="1"/>
    </xf>
    <xf numFmtId="3" fontId="6" fillId="8" borderId="2" xfId="0" applyNumberFormat="1" applyFont="1" applyFill="1" applyBorder="1" applyAlignment="1">
      <alignment vertical="top" wrapText="1"/>
    </xf>
    <xf numFmtId="3" fontId="6" fillId="2" borderId="6" xfId="0" applyNumberFormat="1" applyFont="1" applyFill="1" applyBorder="1" applyAlignment="1">
      <alignment vertical="top" wrapText="1"/>
    </xf>
    <xf numFmtId="3" fontId="6" fillId="0" borderId="12" xfId="0" applyNumberFormat="1" applyFont="1" applyBorder="1" applyAlignment="1">
      <alignment vertical="top" wrapText="1"/>
    </xf>
    <xf numFmtId="3" fontId="6" fillId="7" borderId="1" xfId="0" applyNumberFormat="1" applyFont="1" applyFill="1" applyBorder="1" applyAlignment="1">
      <alignment vertical="top" wrapText="1"/>
    </xf>
    <xf numFmtId="3" fontId="7" fillId="6" borderId="1" xfId="0" applyNumberFormat="1" applyFont="1" applyFill="1" applyBorder="1" applyAlignment="1">
      <alignment vertical="top" wrapText="1"/>
    </xf>
    <xf numFmtId="3" fontId="6" fillId="4" borderId="0" xfId="0" applyNumberFormat="1" applyFont="1" applyFill="1" applyBorder="1" applyAlignment="1">
      <alignment vertical="top" wrapText="1"/>
    </xf>
    <xf numFmtId="3" fontId="6" fillId="0" borderId="0" xfId="0" applyNumberFormat="1" applyFont="1" applyBorder="1" applyAlignment="1">
      <alignment vertical="top"/>
    </xf>
    <xf numFmtId="3" fontId="9" fillId="2" borderId="6" xfId="0" applyNumberFormat="1" applyFont="1" applyFill="1" applyBorder="1" applyAlignment="1">
      <alignment vertical="top" wrapText="1"/>
    </xf>
    <xf numFmtId="3" fontId="9" fillId="0" borderId="6" xfId="0" applyNumberFormat="1" applyFont="1" applyBorder="1" applyAlignment="1">
      <alignment vertical="top" wrapText="1"/>
    </xf>
    <xf numFmtId="3" fontId="9" fillId="7" borderId="6" xfId="0" applyNumberFormat="1" applyFont="1" applyFill="1" applyBorder="1" applyAlignment="1">
      <alignment vertical="top" wrapText="1"/>
    </xf>
    <xf numFmtId="3" fontId="7" fillId="6" borderId="6" xfId="0" applyNumberFormat="1" applyFont="1" applyFill="1" applyBorder="1" applyAlignment="1">
      <alignment vertical="top" wrapText="1"/>
    </xf>
    <xf numFmtId="3" fontId="6" fillId="0" borderId="0" xfId="0" applyNumberFormat="1" applyFont="1" applyBorder="1" applyAlignment="1">
      <alignment vertical="top" wrapText="1"/>
    </xf>
    <xf numFmtId="0" fontId="6" fillId="0" borderId="1" xfId="0" applyFont="1" applyBorder="1"/>
    <xf numFmtId="0" fontId="6" fillId="0" borderId="1" xfId="0" applyFont="1" applyBorder="1" applyAlignment="1">
      <alignment vertical="top" wrapText="1"/>
    </xf>
    <xf numFmtId="0" fontId="18" fillId="0" borderId="0" xfId="0" applyFont="1" applyAlignment="1">
      <alignment vertical="top" wrapText="1"/>
    </xf>
    <xf numFmtId="0" fontId="18" fillId="0" borderId="0" xfId="0" applyFont="1" applyAlignment="1">
      <alignment vertical="top"/>
    </xf>
    <xf numFmtId="0" fontId="18" fillId="0" borderId="1" xfId="0" applyFont="1" applyBorder="1" applyAlignment="1">
      <alignment vertical="top" wrapText="1"/>
    </xf>
    <xf numFmtId="0" fontId="19" fillId="0" borderId="5" xfId="0" applyNumberFormat="1" applyFont="1" applyBorder="1" applyAlignment="1">
      <alignment horizontal="center" vertical="top" wrapText="1"/>
    </xf>
    <xf numFmtId="0" fontId="19" fillId="0" borderId="6" xfId="0" applyFont="1" applyBorder="1" applyAlignment="1">
      <alignment horizontal="center" vertical="top" wrapText="1"/>
    </xf>
    <xf numFmtId="0" fontId="22" fillId="0" borderId="1" xfId="0" applyFont="1" applyBorder="1" applyAlignment="1">
      <alignment vertical="top" wrapText="1"/>
    </xf>
    <xf numFmtId="10" fontId="22" fillId="0" borderId="1" xfId="0" applyNumberFormat="1" applyFont="1" applyBorder="1" applyAlignment="1">
      <alignment vertical="top" wrapText="1"/>
    </xf>
    <xf numFmtId="0" fontId="22" fillId="2" borderId="1" xfId="0" applyFont="1" applyFill="1" applyBorder="1" applyAlignment="1">
      <alignment vertical="top" wrapText="1"/>
    </xf>
    <xf numFmtId="3" fontId="22" fillId="0" borderId="1" xfId="0" applyNumberFormat="1" applyFont="1" applyBorder="1" applyAlignment="1">
      <alignment vertical="top" wrapText="1"/>
    </xf>
    <xf numFmtId="3" fontId="22" fillId="2" borderId="6" xfId="0" applyNumberFormat="1" applyFont="1" applyFill="1" applyBorder="1" applyAlignment="1">
      <alignment vertical="top" wrapText="1"/>
    </xf>
    <xf numFmtId="3" fontId="22" fillId="4" borderId="1" xfId="0" applyNumberFormat="1" applyFont="1" applyFill="1" applyBorder="1" applyAlignment="1">
      <alignment vertical="top" wrapText="1"/>
    </xf>
    <xf numFmtId="3" fontId="22" fillId="0" borderId="6" xfId="0" applyNumberFormat="1" applyFont="1" applyBorder="1" applyAlignment="1">
      <alignment vertical="top" wrapText="1"/>
    </xf>
    <xf numFmtId="3" fontId="21" fillId="9" borderId="1" xfId="0" applyNumberFormat="1" applyFont="1" applyFill="1" applyBorder="1" applyAlignment="1">
      <alignment horizontal="center" vertical="top" wrapText="1"/>
    </xf>
    <xf numFmtId="9" fontId="18" fillId="0" borderId="1" xfId="0" applyNumberFormat="1" applyFont="1" applyBorder="1" applyAlignment="1">
      <alignment vertical="top" wrapText="1"/>
    </xf>
    <xf numFmtId="0" fontId="18" fillId="2" borderId="1" xfId="0" applyFont="1" applyFill="1" applyBorder="1" applyAlignment="1">
      <alignment vertical="top" wrapText="1"/>
    </xf>
    <xf numFmtId="3" fontId="18" fillId="0" borderId="1" xfId="0" applyNumberFormat="1" applyFont="1" applyBorder="1" applyAlignment="1">
      <alignment vertical="top" wrapText="1"/>
    </xf>
    <xf numFmtId="3" fontId="18" fillId="0" borderId="1" xfId="0" applyNumberFormat="1" applyFont="1" applyFill="1" applyBorder="1" applyAlignment="1">
      <alignment vertical="top" wrapText="1"/>
    </xf>
    <xf numFmtId="3" fontId="18" fillId="4" borderId="1" xfId="0" applyNumberFormat="1" applyFont="1" applyFill="1" applyBorder="1" applyAlignment="1">
      <alignment vertical="top" wrapText="1"/>
    </xf>
    <xf numFmtId="0" fontId="18" fillId="0" borderId="6" xfId="0" applyFont="1" applyBorder="1" applyAlignment="1">
      <alignment vertical="top" wrapText="1"/>
    </xf>
    <xf numFmtId="0" fontId="22" fillId="0" borderId="6" xfId="0" applyFont="1" applyBorder="1" applyAlignment="1">
      <alignment vertical="top" wrapText="1"/>
    </xf>
    <xf numFmtId="10" fontId="22" fillId="0" borderId="6" xfId="0" applyNumberFormat="1" applyFont="1" applyBorder="1" applyAlignment="1">
      <alignment vertical="top" wrapText="1"/>
    </xf>
    <xf numFmtId="1" fontId="22" fillId="2" borderId="6" xfId="0" applyNumberFormat="1" applyFont="1" applyFill="1" applyBorder="1" applyAlignment="1">
      <alignment vertical="top" wrapText="1"/>
    </xf>
    <xf numFmtId="3" fontId="22" fillId="4" borderId="6" xfId="0" applyNumberFormat="1" applyFont="1" applyFill="1" applyBorder="1" applyAlignment="1">
      <alignment vertical="top" wrapText="1"/>
    </xf>
    <xf numFmtId="3" fontId="22" fillId="0" borderId="0" xfId="0" applyNumberFormat="1" applyFont="1" applyAlignment="1">
      <alignment vertical="top" wrapText="1"/>
    </xf>
    <xf numFmtId="3" fontId="22" fillId="2" borderId="1" xfId="0" applyNumberFormat="1" applyFont="1" applyFill="1" applyBorder="1" applyAlignment="1">
      <alignment vertical="top" wrapText="1"/>
    </xf>
    <xf numFmtId="0" fontId="18" fillId="4" borderId="1" xfId="0" applyFont="1" applyFill="1" applyBorder="1" applyAlignment="1">
      <alignment vertical="top" wrapText="1"/>
    </xf>
    <xf numFmtId="0" fontId="18" fillId="0" borderId="1" xfId="0" applyFont="1" applyBorder="1" applyAlignment="1">
      <alignment horizontal="left" vertical="top" wrapText="1"/>
    </xf>
    <xf numFmtId="3" fontId="18" fillId="0" borderId="1" xfId="0" applyNumberFormat="1" applyFont="1" applyBorder="1" applyAlignment="1">
      <alignment horizontal="left" vertical="top"/>
    </xf>
    <xf numFmtId="164" fontId="18" fillId="0" borderId="1" xfId="0" applyNumberFormat="1" applyFont="1" applyBorder="1" applyAlignment="1">
      <alignment horizontal="left" vertical="top" wrapText="1"/>
    </xf>
    <xf numFmtId="1" fontId="22" fillId="2" borderId="1" xfId="0" applyNumberFormat="1" applyFont="1" applyFill="1" applyBorder="1" applyAlignment="1">
      <alignment vertical="top" wrapText="1"/>
    </xf>
    <xf numFmtId="1" fontId="22" fillId="0" borderId="1" xfId="0" applyNumberFormat="1" applyFont="1" applyBorder="1" applyAlignment="1">
      <alignment vertical="top" wrapText="1"/>
    </xf>
    <xf numFmtId="2" fontId="22" fillId="0" borderId="1" xfId="0" applyNumberFormat="1" applyFont="1" applyBorder="1" applyAlignment="1">
      <alignment vertical="top" wrapText="1"/>
    </xf>
    <xf numFmtId="1" fontId="18" fillId="0" borderId="1" xfId="0" applyNumberFormat="1" applyFont="1" applyBorder="1" applyAlignment="1">
      <alignment vertical="top" wrapText="1"/>
    </xf>
    <xf numFmtId="2" fontId="18" fillId="0" borderId="1" xfId="0" applyNumberFormat="1" applyFont="1" applyBorder="1" applyAlignment="1">
      <alignment vertical="top" wrapText="1"/>
    </xf>
    <xf numFmtId="0" fontId="18" fillId="0" borderId="7" xfId="0" applyFont="1" applyBorder="1" applyAlignment="1">
      <alignment vertical="top" wrapText="1"/>
    </xf>
    <xf numFmtId="9" fontId="18" fillId="0" borderId="7" xfId="0" applyNumberFormat="1" applyFont="1" applyBorder="1" applyAlignment="1">
      <alignment vertical="top" wrapText="1"/>
    </xf>
    <xf numFmtId="3" fontId="18" fillId="2" borderId="7" xfId="0" applyNumberFormat="1" applyFont="1" applyFill="1" applyBorder="1" applyAlignment="1">
      <alignment vertical="top" wrapText="1"/>
    </xf>
    <xf numFmtId="3" fontId="18" fillId="0" borderId="7" xfId="0" applyNumberFormat="1" applyFont="1" applyBorder="1" applyAlignment="1">
      <alignment vertical="top" wrapText="1"/>
    </xf>
    <xf numFmtId="0" fontId="18" fillId="0" borderId="1" xfId="0" applyFont="1" applyBorder="1" applyAlignment="1">
      <alignment horizontal="center" vertical="top"/>
    </xf>
    <xf numFmtId="9" fontId="22" fillId="4" borderId="1" xfId="0" applyNumberFormat="1" applyFont="1" applyFill="1" applyBorder="1" applyAlignment="1">
      <alignment vertical="top" wrapText="1"/>
    </xf>
    <xf numFmtId="10" fontId="18" fillId="0" borderId="1" xfId="0" applyNumberFormat="1" applyFont="1" applyBorder="1" applyAlignment="1">
      <alignment vertical="top" wrapText="1"/>
    </xf>
    <xf numFmtId="3" fontId="18" fillId="2" borderId="1" xfId="0" applyNumberFormat="1" applyFont="1" applyFill="1" applyBorder="1" applyAlignment="1">
      <alignment vertical="top" wrapText="1"/>
    </xf>
    <xf numFmtId="3" fontId="18" fillId="0" borderId="6" xfId="0" applyNumberFormat="1" applyFont="1" applyBorder="1" applyAlignment="1">
      <alignment vertical="top" wrapText="1"/>
    </xf>
    <xf numFmtId="3" fontId="21" fillId="9" borderId="12" xfId="0" applyNumberFormat="1" applyFont="1" applyFill="1" applyBorder="1" applyAlignment="1">
      <alignment horizontal="center" vertical="top" wrapText="1"/>
    </xf>
    <xf numFmtId="0" fontId="20" fillId="0" borderId="0" xfId="0" applyFont="1" applyAlignment="1">
      <alignment vertical="top"/>
    </xf>
    <xf numFmtId="0" fontId="21" fillId="0" borderId="9" xfId="0" applyFont="1" applyBorder="1" applyAlignment="1">
      <alignment vertical="top" wrapText="1"/>
    </xf>
    <xf numFmtId="0" fontId="21" fillId="0" borderId="10" xfId="0" applyFont="1" applyBorder="1" applyAlignment="1">
      <alignment vertical="top" wrapText="1"/>
    </xf>
    <xf numFmtId="9" fontId="21" fillId="0" borderId="10" xfId="0" applyNumberFormat="1" applyFont="1" applyBorder="1" applyAlignment="1">
      <alignment vertical="top" wrapText="1"/>
    </xf>
    <xf numFmtId="3" fontId="21" fillId="2" borderId="1" xfId="0" applyNumberFormat="1" applyFont="1" applyFill="1" applyBorder="1" applyAlignment="1">
      <alignment vertical="top" wrapText="1"/>
    </xf>
    <xf numFmtId="0" fontId="21" fillId="0" borderId="1" xfId="0" applyFont="1" applyBorder="1" applyAlignment="1">
      <alignment vertical="top" wrapText="1"/>
    </xf>
    <xf numFmtId="0" fontId="21" fillId="0" borderId="1" xfId="0" applyFont="1" applyBorder="1" applyAlignment="1">
      <alignment vertical="top"/>
    </xf>
    <xf numFmtId="0" fontId="21" fillId="0" borderId="0" xfId="0" applyFont="1" applyAlignment="1">
      <alignment vertical="top"/>
    </xf>
    <xf numFmtId="0" fontId="18" fillId="5" borderId="6" xfId="0" applyFont="1" applyFill="1" applyBorder="1" applyAlignment="1">
      <alignment vertical="top" wrapText="1"/>
    </xf>
    <xf numFmtId="0" fontId="25" fillId="5" borderId="6" xfId="0" applyFont="1" applyFill="1" applyBorder="1" applyAlignment="1">
      <alignment vertical="top" wrapText="1"/>
    </xf>
    <xf numFmtId="0" fontId="21" fillId="9" borderId="6" xfId="0" applyFont="1" applyFill="1" applyBorder="1" applyAlignment="1">
      <alignment horizontal="center" vertical="top" wrapText="1"/>
    </xf>
    <xf numFmtId="0" fontId="26" fillId="0" borderId="1" xfId="0" applyFont="1" applyBorder="1" applyAlignment="1">
      <alignment vertical="top" wrapText="1"/>
    </xf>
    <xf numFmtId="10" fontId="26" fillId="0" borderId="1" xfId="0" applyNumberFormat="1" applyFont="1" applyBorder="1" applyAlignment="1">
      <alignment vertical="top" wrapText="1"/>
    </xf>
    <xf numFmtId="0" fontId="26" fillId="2" borderId="1" xfId="0" applyFont="1" applyFill="1" applyBorder="1" applyAlignment="1">
      <alignment vertical="top" wrapText="1"/>
    </xf>
    <xf numFmtId="0" fontId="26" fillId="4" borderId="1" xfId="0" applyFont="1" applyFill="1" applyBorder="1" applyAlignment="1">
      <alignment vertical="top" wrapText="1"/>
    </xf>
    <xf numFmtId="0" fontId="27" fillId="9" borderId="1" xfId="0" applyFont="1" applyFill="1" applyBorder="1" applyAlignment="1">
      <alignment horizontal="center" vertical="top" wrapText="1"/>
    </xf>
    <xf numFmtId="0" fontId="26" fillId="0" borderId="0" xfId="0" applyFont="1" applyAlignment="1">
      <alignment vertical="top"/>
    </xf>
    <xf numFmtId="4" fontId="26" fillId="0" borderId="1" xfId="0" applyNumberFormat="1" applyFont="1" applyBorder="1" applyAlignment="1">
      <alignment vertical="top" wrapText="1"/>
    </xf>
    <xf numFmtId="4" fontId="26" fillId="2" borderId="1" xfId="0" applyNumberFormat="1" applyFont="1" applyFill="1" applyBorder="1" applyAlignment="1">
      <alignment vertical="top" wrapText="1"/>
    </xf>
    <xf numFmtId="2" fontId="26" fillId="0" borderId="1" xfId="0" applyNumberFormat="1" applyFont="1" applyBorder="1" applyAlignment="1">
      <alignment vertical="top" wrapText="1"/>
    </xf>
    <xf numFmtId="2" fontId="26" fillId="2" borderId="1" xfId="0" applyNumberFormat="1" applyFont="1" applyFill="1" applyBorder="1" applyAlignment="1">
      <alignment vertical="top" wrapText="1"/>
    </xf>
    <xf numFmtId="4" fontId="27" fillId="9" borderId="1" xfId="0" applyNumberFormat="1" applyFont="1" applyFill="1" applyBorder="1" applyAlignment="1">
      <alignment horizontal="center" vertical="top" wrapText="1"/>
    </xf>
    <xf numFmtId="0" fontId="26" fillId="4" borderId="0" xfId="0" applyFont="1" applyFill="1" applyBorder="1" applyAlignment="1">
      <alignment vertical="top" wrapText="1"/>
    </xf>
    <xf numFmtId="2" fontId="26" fillId="4" borderId="0" xfId="0" applyNumberFormat="1" applyFont="1" applyFill="1" applyBorder="1" applyAlignment="1">
      <alignment vertical="top" wrapText="1"/>
    </xf>
    <xf numFmtId="4" fontId="26" fillId="4" borderId="0" xfId="0" applyNumberFormat="1" applyFont="1" applyFill="1" applyBorder="1" applyAlignment="1">
      <alignment vertical="top" wrapText="1"/>
    </xf>
    <xf numFmtId="4" fontId="27" fillId="9" borderId="0" xfId="0" applyNumberFormat="1" applyFont="1" applyFill="1" applyBorder="1" applyAlignment="1">
      <alignment horizontal="center" vertical="top" wrapText="1"/>
    </xf>
    <xf numFmtId="0" fontId="26" fillId="4" borderId="0" xfId="0" applyFont="1" applyFill="1" applyAlignment="1">
      <alignment vertical="top"/>
    </xf>
    <xf numFmtId="0" fontId="18" fillId="4" borderId="0" xfId="0" applyFont="1" applyFill="1" applyAlignment="1">
      <alignment vertical="top" wrapText="1"/>
    </xf>
    <xf numFmtId="1" fontId="21" fillId="9" borderId="0" xfId="0" applyNumberFormat="1" applyFont="1" applyFill="1" applyAlignment="1">
      <alignment horizontal="center" vertical="top" wrapText="1"/>
    </xf>
    <xf numFmtId="0" fontId="25" fillId="9" borderId="0" xfId="0" applyFont="1" applyFill="1" applyAlignment="1">
      <alignment horizontal="center" vertical="top" wrapText="1"/>
    </xf>
    <xf numFmtId="0" fontId="25" fillId="0" borderId="1" xfId="0" applyFont="1" applyBorder="1" applyAlignment="1">
      <alignment vertical="top"/>
    </xf>
    <xf numFmtId="0" fontId="5" fillId="0" borderId="1" xfId="0" applyNumberFormat="1" applyFont="1" applyBorder="1" applyAlignment="1">
      <alignment horizontal="center" vertical="top" wrapText="1"/>
    </xf>
    <xf numFmtId="0" fontId="18" fillId="0" borderId="0" xfId="0" applyFont="1" applyAlignment="1">
      <alignment vertical="top" wrapText="1"/>
    </xf>
    <xf numFmtId="0" fontId="19" fillId="0" borderId="7" xfId="0" applyNumberFormat="1" applyFont="1" applyBorder="1" applyAlignment="1">
      <alignment vertical="top" wrapText="1"/>
    </xf>
    <xf numFmtId="0" fontId="18" fillId="0" borderId="5" xfId="0" applyFont="1" applyBorder="1" applyAlignment="1">
      <alignment vertical="top" wrapText="1"/>
    </xf>
    <xf numFmtId="0" fontId="18" fillId="0" borderId="6" xfId="0" applyFont="1" applyBorder="1" applyAlignment="1">
      <alignment vertical="top" wrapText="1"/>
    </xf>
    <xf numFmtId="0" fontId="26" fillId="4" borderId="10" xfId="0" applyFont="1" applyFill="1" applyBorder="1" applyAlignment="1">
      <alignment vertical="top" wrapText="1"/>
    </xf>
    <xf numFmtId="0" fontId="20" fillId="0" borderId="10" xfId="0" applyFont="1" applyBorder="1" applyAlignment="1">
      <alignment vertical="top" wrapText="1"/>
    </xf>
    <xf numFmtId="0" fontId="26" fillId="4" borderId="0" xfId="0" applyFont="1" applyFill="1" applyBorder="1" applyAlignment="1">
      <alignment vertical="top" wrapText="1"/>
    </xf>
    <xf numFmtId="0" fontId="20" fillId="0" borderId="0" xfId="0" applyFont="1" applyAlignment="1">
      <alignment vertical="top" wrapText="1"/>
    </xf>
    <xf numFmtId="0" fontId="19" fillId="0" borderId="9" xfId="0" applyNumberFormat="1" applyFont="1" applyBorder="1" applyAlignment="1">
      <alignment horizontal="center" vertical="top"/>
    </xf>
    <xf numFmtId="0" fontId="20" fillId="0" borderId="10" xfId="0" applyFont="1" applyBorder="1" applyAlignment="1">
      <alignment horizontal="center" vertical="top"/>
    </xf>
    <xf numFmtId="0" fontId="20" fillId="0" borderId="8" xfId="0" applyFont="1" applyBorder="1" applyAlignment="1">
      <alignment horizontal="center" vertical="top"/>
    </xf>
    <xf numFmtId="0" fontId="20" fillId="0" borderId="14" xfId="0" applyFont="1" applyBorder="1" applyAlignment="1">
      <alignment horizontal="center" vertical="top"/>
    </xf>
    <xf numFmtId="0" fontId="20" fillId="0" borderId="11" xfId="0" applyFont="1" applyBorder="1" applyAlignment="1">
      <alignment horizontal="center" vertical="top"/>
    </xf>
    <xf numFmtId="0" fontId="20" fillId="0" borderId="12" xfId="0" applyFont="1" applyBorder="1" applyAlignment="1">
      <alignment horizontal="center" vertical="top"/>
    </xf>
    <xf numFmtId="0" fontId="28" fillId="0" borderId="0" xfId="0" applyFont="1" applyAlignment="1">
      <alignment horizontal="center" vertical="top" wrapText="1"/>
    </xf>
    <xf numFmtId="0" fontId="29" fillId="0" borderId="0" xfId="0" applyFont="1" applyAlignment="1">
      <alignment horizontal="center" vertical="top" wrapText="1"/>
    </xf>
    <xf numFmtId="0" fontId="30" fillId="0" borderId="0" xfId="0" applyFont="1" applyAlignment="1">
      <alignment horizontal="center" vertical="top"/>
    </xf>
    <xf numFmtId="0" fontId="30" fillId="0" borderId="11" xfId="0" applyFont="1" applyBorder="1" applyAlignment="1">
      <alignment horizontal="center" vertical="top"/>
    </xf>
    <xf numFmtId="0" fontId="19" fillId="0" borderId="9" xfId="0" applyNumberFormat="1" applyFont="1" applyBorder="1" applyAlignment="1">
      <alignment horizontal="center" vertical="top" wrapText="1"/>
    </xf>
    <xf numFmtId="0" fontId="18" fillId="0" borderId="10" xfId="0" applyFont="1" applyBorder="1" applyAlignment="1">
      <alignment horizontal="center" vertical="top" wrapText="1"/>
    </xf>
    <xf numFmtId="0" fontId="18" fillId="0" borderId="8" xfId="0" applyFont="1" applyBorder="1" applyAlignment="1">
      <alignment horizontal="center" vertical="top" wrapText="1"/>
    </xf>
    <xf numFmtId="0" fontId="0" fillId="0" borderId="15" xfId="0" applyBorder="1" applyAlignment="1">
      <alignment vertical="top" wrapText="1"/>
    </xf>
    <xf numFmtId="0" fontId="0" fillId="0" borderId="0" xfId="0" applyBorder="1" applyAlignment="1">
      <alignment vertical="top" wrapText="1"/>
    </xf>
    <xf numFmtId="0" fontId="0" fillId="0" borderId="13" xfId="0" applyBorder="1" applyAlignment="1">
      <alignment vertical="top" wrapText="1"/>
    </xf>
    <xf numFmtId="0" fontId="0" fillId="0" borderId="14" xfId="0"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19" fillId="0" borderId="0" xfId="0" applyFont="1" applyAlignment="1">
      <alignment vertical="top" wrapText="1"/>
    </xf>
    <xf numFmtId="0" fontId="6" fillId="0" borderId="0" xfId="0" applyFont="1" applyAlignment="1">
      <alignment wrapText="1"/>
    </xf>
    <xf numFmtId="0" fontId="5" fillId="4" borderId="2" xfId="0" applyNumberFormat="1" applyFont="1" applyFill="1" applyBorder="1" applyAlignment="1">
      <alignment vertical="top" wrapText="1"/>
    </xf>
    <xf numFmtId="0" fontId="6" fillId="4" borderId="3" xfId="0" applyFont="1" applyFill="1" applyBorder="1" applyAlignment="1">
      <alignment vertical="top" wrapText="1"/>
    </xf>
    <xf numFmtId="0" fontId="5" fillId="0" borderId="1" xfId="0" applyFont="1" applyBorder="1" applyAlignment="1">
      <alignment vertical="top" wrapText="1"/>
    </xf>
    <xf numFmtId="0" fontId="6" fillId="0" borderId="1" xfId="0" applyFont="1" applyBorder="1" applyAlignment="1">
      <alignment vertical="top" wrapText="1"/>
    </xf>
    <xf numFmtId="0" fontId="5" fillId="0" borderId="1" xfId="0" applyNumberFormat="1" applyFont="1" applyBorder="1" applyAlignment="1">
      <alignment vertical="top" wrapText="1"/>
    </xf>
    <xf numFmtId="0" fontId="5" fillId="0" borderId="2" xfId="0" applyNumberFormat="1" applyFont="1" applyBorder="1" applyAlignment="1">
      <alignment vertical="top" wrapText="1"/>
    </xf>
    <xf numFmtId="0" fontId="6" fillId="0" borderId="4" xfId="0" applyFont="1" applyBorder="1" applyAlignment="1">
      <alignment vertical="top" wrapText="1"/>
    </xf>
    <xf numFmtId="0" fontId="6" fillId="4" borderId="0" xfId="0" applyFont="1" applyFill="1" applyBorder="1" applyAlignment="1">
      <alignment wrapText="1"/>
    </xf>
    <xf numFmtId="0" fontId="5" fillId="0" borderId="14" xfId="0" applyFont="1" applyBorder="1" applyAlignment="1">
      <alignment vertical="top" wrapText="1"/>
    </xf>
    <xf numFmtId="0" fontId="5" fillId="0" borderId="11" xfId="0" applyFont="1" applyBorder="1" applyAlignment="1">
      <alignment vertical="top" wrapText="1"/>
    </xf>
    <xf numFmtId="3" fontId="5" fillId="4" borderId="2" xfId="0" applyNumberFormat="1" applyFont="1" applyFill="1" applyBorder="1" applyAlignment="1">
      <alignment vertical="top" wrapText="1"/>
    </xf>
    <xf numFmtId="3" fontId="5" fillId="4" borderId="3" xfId="0" applyNumberFormat="1" applyFont="1" applyFill="1" applyBorder="1" applyAlignment="1">
      <alignment vertical="top" wrapText="1"/>
    </xf>
    <xf numFmtId="0" fontId="5" fillId="0" borderId="7" xfId="0" applyNumberFormat="1" applyFont="1" applyBorder="1" applyAlignment="1">
      <alignment vertical="top" wrapText="1"/>
    </xf>
    <xf numFmtId="0" fontId="6" fillId="0" borderId="5" xfId="0" applyFont="1" applyBorder="1" applyAlignment="1">
      <alignment vertical="top" wrapText="1"/>
    </xf>
    <xf numFmtId="0" fontId="6" fillId="0" borderId="6" xfId="0" applyFont="1" applyBorder="1" applyAlignment="1">
      <alignment vertical="top" wrapText="1"/>
    </xf>
    <xf numFmtId="0" fontId="5" fillId="0" borderId="2" xfId="0" applyNumberFormat="1" applyFont="1" applyBorder="1" applyAlignment="1">
      <alignment horizontal="center" vertical="top" wrapText="1"/>
    </xf>
    <xf numFmtId="0" fontId="6" fillId="0" borderId="3" xfId="0" applyFont="1" applyBorder="1" applyAlignment="1">
      <alignment horizontal="center" vertical="top" wrapText="1"/>
    </xf>
    <xf numFmtId="0" fontId="6" fillId="0" borderId="4" xfId="0" applyFont="1" applyBorder="1" applyAlignment="1">
      <alignment horizontal="center" vertical="top" wrapText="1"/>
    </xf>
    <xf numFmtId="0" fontId="6" fillId="0" borderId="13" xfId="0" applyFont="1" applyBorder="1" applyAlignment="1">
      <alignment vertical="top" wrapText="1"/>
    </xf>
    <xf numFmtId="0" fontId="6" fillId="0" borderId="12" xfId="0" applyFont="1" applyBorder="1" applyAlignment="1">
      <alignment vertical="top" wrapText="1"/>
    </xf>
    <xf numFmtId="0" fontId="5" fillId="0" borderId="1" xfId="0" applyNumberFormat="1" applyFont="1" applyBorder="1" applyAlignment="1">
      <alignment horizontal="center" vertical="top"/>
    </xf>
    <xf numFmtId="0" fontId="16" fillId="0" borderId="0" xfId="0" applyFont="1" applyAlignment="1">
      <alignment horizontal="center" wrapText="1"/>
    </xf>
    <xf numFmtId="0" fontId="17"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24"/>
  <sheetViews>
    <sheetView zoomScale="70" zoomScaleNormal="70" workbookViewId="0">
      <pane ySplit="5" topLeftCell="A26" activePane="bottomLeft" state="frozen"/>
      <selection pane="bottomLeft" activeCell="AD13" sqref="AD13"/>
    </sheetView>
  </sheetViews>
  <sheetFormatPr defaultRowHeight="18" x14ac:dyDescent="0.25"/>
  <cols>
    <col min="1" max="1" width="10" style="63" customWidth="1"/>
    <col min="2" max="2" width="33.28515625" style="63" customWidth="1"/>
    <col min="3" max="3" width="13.5703125" style="63" hidden="1" customWidth="1"/>
    <col min="4" max="4" width="15.28515625" style="63" hidden="1" customWidth="1"/>
    <col min="5" max="5" width="17.28515625" style="63" customWidth="1"/>
    <col min="6" max="6" width="15.5703125" style="63" customWidth="1"/>
    <col min="7" max="7" width="11.7109375" style="63" customWidth="1"/>
    <col min="8" max="8" width="9.85546875" style="63" hidden="1" customWidth="1"/>
    <col min="9" max="9" width="11.140625" style="63" hidden="1" customWidth="1"/>
    <col min="10" max="10" width="9.7109375" style="63" hidden="1" customWidth="1"/>
    <col min="11" max="11" width="8.5703125" style="63" hidden="1" customWidth="1"/>
    <col min="12" max="12" width="15.7109375" style="63" hidden="1" customWidth="1"/>
    <col min="13" max="13" width="14.42578125" style="63" hidden="1" customWidth="1"/>
    <col min="14" max="14" width="12.7109375" style="63" hidden="1" customWidth="1"/>
    <col min="15" max="15" width="10.5703125" style="63" hidden="1" customWidth="1"/>
    <col min="16" max="16" width="12.5703125" style="63" hidden="1" customWidth="1"/>
    <col min="17" max="17" width="12.85546875" style="134" hidden="1" customWidth="1"/>
    <col min="18" max="18" width="14.140625" style="134" hidden="1" customWidth="1"/>
    <col min="19" max="19" width="10.85546875" style="134" hidden="1" customWidth="1"/>
    <col min="20" max="20" width="12.140625" style="134" hidden="1" customWidth="1"/>
    <col min="21" max="21" width="11" style="134" hidden="1" customWidth="1"/>
    <col min="22" max="22" width="11.42578125" style="134" hidden="1" customWidth="1"/>
    <col min="23" max="23" width="9.7109375" style="134" hidden="1" customWidth="1"/>
    <col min="24" max="24" width="12.42578125" style="134" hidden="1" customWidth="1"/>
    <col min="25" max="25" width="12.85546875" style="63" hidden="1" customWidth="1"/>
    <col min="26" max="26" width="15.5703125" style="63" hidden="1" customWidth="1"/>
    <col min="27" max="27" width="3.7109375" style="63" hidden="1" customWidth="1"/>
    <col min="28" max="28" width="26.42578125" style="136" customWidth="1"/>
    <col min="29" max="29" width="83.85546875" style="63" customWidth="1"/>
    <col min="30" max="30" width="105" style="64" customWidth="1"/>
    <col min="31" max="31" width="65.5703125" style="64" customWidth="1"/>
    <col min="32" max="16384" width="9.140625" style="64"/>
  </cols>
  <sheetData>
    <row r="1" spans="1:31" x14ac:dyDescent="0.25">
      <c r="I1" s="153" t="s">
        <v>150</v>
      </c>
      <c r="J1" s="154"/>
      <c r="K1" s="154"/>
      <c r="L1" s="154"/>
      <c r="M1" s="154"/>
      <c r="N1" s="154"/>
      <c r="O1" s="154"/>
      <c r="P1" s="154"/>
      <c r="Q1" s="154"/>
      <c r="R1" s="154"/>
      <c r="S1" s="154"/>
      <c r="T1" s="154"/>
      <c r="U1" s="154"/>
      <c r="V1" s="154"/>
      <c r="W1" s="154"/>
      <c r="X1" s="154"/>
      <c r="Y1" s="154"/>
      <c r="Z1" s="154"/>
      <c r="AA1" s="154"/>
      <c r="AB1" s="154"/>
      <c r="AC1" s="154"/>
      <c r="AD1" s="155"/>
      <c r="AE1" s="155"/>
    </row>
    <row r="2" spans="1:31" x14ac:dyDescent="0.25">
      <c r="I2" s="156"/>
      <c r="J2" s="156"/>
      <c r="K2" s="156"/>
      <c r="L2" s="156"/>
      <c r="M2" s="156"/>
      <c r="N2" s="156"/>
      <c r="O2" s="156"/>
      <c r="P2" s="156"/>
      <c r="Q2" s="156"/>
      <c r="R2" s="156"/>
      <c r="S2" s="156"/>
      <c r="T2" s="156"/>
      <c r="U2" s="156"/>
      <c r="V2" s="156"/>
      <c r="W2" s="156"/>
      <c r="X2" s="156"/>
      <c r="Y2" s="156"/>
      <c r="Z2" s="156"/>
      <c r="AA2" s="156"/>
      <c r="AB2" s="156"/>
      <c r="AC2" s="156"/>
      <c r="AD2" s="156"/>
      <c r="AE2" s="156"/>
    </row>
    <row r="3" spans="1:31" ht="30" customHeight="1" x14ac:dyDescent="0.25">
      <c r="A3" s="140" t="s">
        <v>0</v>
      </c>
      <c r="B3" s="140" t="s">
        <v>1</v>
      </c>
      <c r="C3" s="140" t="s">
        <v>7</v>
      </c>
      <c r="D3" s="140" t="s">
        <v>2</v>
      </c>
      <c r="E3" s="140" t="s">
        <v>170</v>
      </c>
      <c r="F3" s="140" t="s">
        <v>129</v>
      </c>
      <c r="G3" s="140" t="s">
        <v>128</v>
      </c>
      <c r="H3" s="157" t="s">
        <v>127</v>
      </c>
      <c r="I3" s="158"/>
      <c r="J3" s="158"/>
      <c r="K3" s="158"/>
      <c r="L3" s="158"/>
      <c r="M3" s="158"/>
      <c r="N3" s="158"/>
      <c r="O3" s="158"/>
      <c r="P3" s="158"/>
      <c r="Q3" s="158"/>
      <c r="R3" s="158"/>
      <c r="S3" s="158"/>
      <c r="T3" s="158"/>
      <c r="U3" s="158"/>
      <c r="V3" s="158"/>
      <c r="W3" s="158"/>
      <c r="X3" s="158"/>
      <c r="Y3" s="158"/>
      <c r="Z3" s="158"/>
      <c r="AA3" s="158"/>
      <c r="AB3" s="159"/>
      <c r="AC3" s="147" t="s">
        <v>125</v>
      </c>
      <c r="AD3" s="148"/>
      <c r="AE3" s="149"/>
    </row>
    <row r="4" spans="1:31" ht="73.5" customHeight="1" x14ac:dyDescent="0.25">
      <c r="A4" s="141"/>
      <c r="B4" s="141"/>
      <c r="C4" s="141"/>
      <c r="D4" s="141"/>
      <c r="E4" s="141"/>
      <c r="F4" s="141"/>
      <c r="G4" s="141"/>
      <c r="H4" s="160"/>
      <c r="I4" s="161"/>
      <c r="J4" s="161"/>
      <c r="K4" s="161"/>
      <c r="L4" s="161"/>
      <c r="M4" s="161"/>
      <c r="N4" s="161"/>
      <c r="O4" s="161"/>
      <c r="P4" s="161"/>
      <c r="Q4" s="161"/>
      <c r="R4" s="161"/>
      <c r="S4" s="161"/>
      <c r="T4" s="161"/>
      <c r="U4" s="161"/>
      <c r="V4" s="161"/>
      <c r="W4" s="161"/>
      <c r="X4" s="161"/>
      <c r="Y4" s="161"/>
      <c r="Z4" s="161"/>
      <c r="AA4" s="161"/>
      <c r="AB4" s="162"/>
      <c r="AC4" s="150"/>
      <c r="AD4" s="151"/>
      <c r="AE4" s="152"/>
    </row>
    <row r="5" spans="1:31" ht="94.5" customHeight="1" x14ac:dyDescent="0.25">
      <c r="A5" s="142"/>
      <c r="B5" s="142"/>
      <c r="C5" s="142"/>
      <c r="D5" s="142"/>
      <c r="E5" s="142"/>
      <c r="F5" s="142"/>
      <c r="G5" s="142"/>
      <c r="H5" s="163"/>
      <c r="I5" s="164"/>
      <c r="J5" s="164"/>
      <c r="K5" s="164"/>
      <c r="L5" s="164"/>
      <c r="M5" s="164"/>
      <c r="N5" s="164"/>
      <c r="O5" s="164"/>
      <c r="P5" s="164"/>
      <c r="Q5" s="164"/>
      <c r="R5" s="164"/>
      <c r="S5" s="164"/>
      <c r="T5" s="164"/>
      <c r="U5" s="164"/>
      <c r="V5" s="164"/>
      <c r="W5" s="164"/>
      <c r="X5" s="164"/>
      <c r="Y5" s="164"/>
      <c r="Z5" s="164"/>
      <c r="AA5" s="164"/>
      <c r="AB5" s="165"/>
      <c r="AC5" s="66" t="s">
        <v>123</v>
      </c>
      <c r="AD5" s="67" t="s">
        <v>126</v>
      </c>
      <c r="AE5" s="67" t="s">
        <v>124</v>
      </c>
    </row>
    <row r="6" spans="1:31" ht="219.75" customHeight="1" x14ac:dyDescent="0.25">
      <c r="A6" s="65" t="s">
        <v>54</v>
      </c>
      <c r="B6" s="65" t="s">
        <v>18</v>
      </c>
      <c r="C6" s="65" t="s">
        <v>8</v>
      </c>
      <c r="D6" s="65" t="s">
        <v>16</v>
      </c>
      <c r="E6" s="68" t="s">
        <v>95</v>
      </c>
      <c r="F6" s="68" t="s">
        <v>84</v>
      </c>
      <c r="G6" s="69">
        <v>0.47670000000000001</v>
      </c>
      <c r="H6" s="70">
        <v>0</v>
      </c>
      <c r="I6" s="71">
        <v>21695.3</v>
      </c>
      <c r="J6" s="71">
        <v>0</v>
      </c>
      <c r="K6" s="71">
        <v>0</v>
      </c>
      <c r="L6" s="72">
        <f>I6+J6+K6</f>
        <v>21695.3</v>
      </c>
      <c r="M6" s="71">
        <v>169740.76</v>
      </c>
      <c r="N6" s="71">
        <v>11000.18</v>
      </c>
      <c r="O6" s="71">
        <v>1811.15</v>
      </c>
      <c r="P6" s="72">
        <f>M6+N6+O6</f>
        <v>182552.09</v>
      </c>
      <c r="Q6" s="73">
        <v>255369.59</v>
      </c>
      <c r="R6" s="73">
        <v>439999.82</v>
      </c>
      <c r="S6" s="73">
        <v>72444.86</v>
      </c>
      <c r="T6" s="72">
        <f>Q6+R6+S6</f>
        <v>767814.27</v>
      </c>
      <c r="U6" s="73"/>
      <c r="V6" s="73"/>
      <c r="W6" s="73"/>
      <c r="X6" s="72">
        <f>U6+V6+W6</f>
        <v>0</v>
      </c>
      <c r="Y6" s="74">
        <f>I6+M6+Q6+U6</f>
        <v>446805.65</v>
      </c>
      <c r="Z6" s="74">
        <f>J6+N6+R6</f>
        <v>451000</v>
      </c>
      <c r="AA6" s="74">
        <f>K6+O6+S6</f>
        <v>74256.009999999995</v>
      </c>
      <c r="AB6" s="75">
        <f t="shared" ref="AB6:AB12" si="0">SUM(Y6:AA6)</f>
        <v>972061.66</v>
      </c>
      <c r="AC6" s="65" t="s">
        <v>4</v>
      </c>
      <c r="AD6" s="68" t="s">
        <v>182</v>
      </c>
      <c r="AE6" s="68" t="s">
        <v>153</v>
      </c>
    </row>
    <row r="7" spans="1:31" ht="408.75" customHeight="1" x14ac:dyDescent="0.25">
      <c r="A7" s="65" t="s">
        <v>55</v>
      </c>
      <c r="B7" s="65" t="s">
        <v>151</v>
      </c>
      <c r="C7" s="65" t="s">
        <v>12</v>
      </c>
      <c r="D7" s="65"/>
      <c r="E7" s="65" t="s">
        <v>66</v>
      </c>
      <c r="F7" s="65" t="s">
        <v>65</v>
      </c>
      <c r="G7" s="76">
        <v>1</v>
      </c>
      <c r="H7" s="77">
        <v>0</v>
      </c>
      <c r="I7" s="78">
        <v>389.24</v>
      </c>
      <c r="J7" s="79">
        <v>27887.18</v>
      </c>
      <c r="K7" s="79">
        <v>4921.2700000000004</v>
      </c>
      <c r="L7" s="72">
        <f t="shared" ref="L7:L13" si="1">I7+J7+K7</f>
        <v>33197.69</v>
      </c>
      <c r="M7" s="78">
        <v>1774.76</v>
      </c>
      <c r="N7" s="78">
        <v>40596.1</v>
      </c>
      <c r="O7" s="78">
        <v>7164.02</v>
      </c>
      <c r="P7" s="72">
        <f t="shared" ref="P7:P13" si="2">M7+N7+O7</f>
        <v>49534.880000000005</v>
      </c>
      <c r="Q7" s="80">
        <v>0</v>
      </c>
      <c r="R7" s="80">
        <v>26863.200000000001</v>
      </c>
      <c r="S7" s="80">
        <v>4740.51</v>
      </c>
      <c r="T7" s="72">
        <f t="shared" ref="T7:T13" si="3">Q7+R7+S7</f>
        <v>31603.71</v>
      </c>
      <c r="U7" s="80"/>
      <c r="V7" s="80"/>
      <c r="W7" s="80"/>
      <c r="X7" s="72">
        <f t="shared" ref="X7:X13" si="4">U7+V7+W7</f>
        <v>0</v>
      </c>
      <c r="Y7" s="78">
        <f>I7+M7+Q7</f>
        <v>2164</v>
      </c>
      <c r="Z7" s="78">
        <f>J7+N7+R7</f>
        <v>95346.48</v>
      </c>
      <c r="AA7" s="78">
        <v>16825.8</v>
      </c>
      <c r="AB7" s="75">
        <f t="shared" si="0"/>
        <v>114336.28</v>
      </c>
      <c r="AC7" s="65" t="s">
        <v>48</v>
      </c>
      <c r="AD7" s="65" t="s">
        <v>171</v>
      </c>
      <c r="AE7" s="65" t="s">
        <v>152</v>
      </c>
    </row>
    <row r="8" spans="1:31" ht="261.75" customHeight="1" x14ac:dyDescent="0.25">
      <c r="A8" s="81" t="s">
        <v>135</v>
      </c>
      <c r="B8" s="82" t="s">
        <v>155</v>
      </c>
      <c r="C8" s="82" t="s">
        <v>14</v>
      </c>
      <c r="D8" s="82" t="s">
        <v>17</v>
      </c>
      <c r="E8" s="82" t="s">
        <v>95</v>
      </c>
      <c r="F8" s="82" t="s">
        <v>83</v>
      </c>
      <c r="G8" s="83">
        <v>0.23760000000000001</v>
      </c>
      <c r="H8" s="84">
        <v>96174.54</v>
      </c>
      <c r="I8" s="85">
        <v>306639.58</v>
      </c>
      <c r="J8" s="74">
        <v>0</v>
      </c>
      <c r="K8" s="74"/>
      <c r="L8" s="72">
        <f t="shared" si="1"/>
        <v>306639.58</v>
      </c>
      <c r="M8" s="74">
        <v>3810314.79</v>
      </c>
      <c r="N8" s="74">
        <v>1541701.36</v>
      </c>
      <c r="O8" s="74">
        <v>741913.09</v>
      </c>
      <c r="P8" s="72">
        <f t="shared" si="2"/>
        <v>6093929.2400000002</v>
      </c>
      <c r="Q8" s="85">
        <v>4156944.4</v>
      </c>
      <c r="R8" s="85">
        <v>751131.78</v>
      </c>
      <c r="S8" s="74">
        <v>361467.22</v>
      </c>
      <c r="T8" s="72">
        <f t="shared" si="3"/>
        <v>5269543.3999999994</v>
      </c>
      <c r="U8" s="85">
        <v>917100</v>
      </c>
      <c r="V8" s="85">
        <v>0</v>
      </c>
      <c r="W8" s="85">
        <v>0</v>
      </c>
      <c r="X8" s="72">
        <f t="shared" si="4"/>
        <v>917100</v>
      </c>
      <c r="Y8" s="74">
        <v>11024691.439999999</v>
      </c>
      <c r="Z8" s="86">
        <f>N8+R8</f>
        <v>2292833.14</v>
      </c>
      <c r="AA8" s="74">
        <v>1234108.33</v>
      </c>
      <c r="AB8" s="75">
        <f t="shared" si="0"/>
        <v>14551632.91</v>
      </c>
      <c r="AC8" s="82" t="s">
        <v>94</v>
      </c>
      <c r="AD8" s="82" t="s">
        <v>183</v>
      </c>
      <c r="AE8" s="82" t="s">
        <v>154</v>
      </c>
    </row>
    <row r="9" spans="1:31" ht="272.25" customHeight="1" x14ac:dyDescent="0.25">
      <c r="A9" s="65" t="s">
        <v>56</v>
      </c>
      <c r="B9" s="65" t="s">
        <v>164</v>
      </c>
      <c r="C9" s="65" t="s">
        <v>25</v>
      </c>
      <c r="D9" s="65" t="s">
        <v>26</v>
      </c>
      <c r="E9" s="65" t="s">
        <v>156</v>
      </c>
      <c r="F9" s="68" t="s">
        <v>42</v>
      </c>
      <c r="G9" s="68" t="s">
        <v>32</v>
      </c>
      <c r="H9" s="87">
        <v>0</v>
      </c>
      <c r="I9" s="71"/>
      <c r="J9" s="71">
        <v>794086</v>
      </c>
      <c r="K9" s="71"/>
      <c r="L9" s="72">
        <f t="shared" si="1"/>
        <v>794086</v>
      </c>
      <c r="M9" s="71">
        <v>240212</v>
      </c>
      <c r="N9" s="71">
        <v>951538</v>
      </c>
      <c r="O9" s="71"/>
      <c r="P9" s="72">
        <f t="shared" si="2"/>
        <v>1191750</v>
      </c>
      <c r="Q9" s="73">
        <v>0</v>
      </c>
      <c r="R9" s="73">
        <v>0</v>
      </c>
      <c r="S9" s="80">
        <v>0</v>
      </c>
      <c r="T9" s="72">
        <f t="shared" si="3"/>
        <v>0</v>
      </c>
      <c r="U9" s="80">
        <v>0</v>
      </c>
      <c r="V9" s="80">
        <v>0</v>
      </c>
      <c r="W9" s="80">
        <v>0</v>
      </c>
      <c r="X9" s="72">
        <f t="shared" si="4"/>
        <v>0</v>
      </c>
      <c r="Y9" s="78">
        <f>M9</f>
        <v>240212</v>
      </c>
      <c r="Z9" s="78">
        <f>J9+N9</f>
        <v>1745624</v>
      </c>
      <c r="AA9" s="78">
        <f>K9+O9</f>
        <v>0</v>
      </c>
      <c r="AB9" s="75">
        <f t="shared" si="0"/>
        <v>1985836</v>
      </c>
      <c r="AC9" s="65" t="s">
        <v>85</v>
      </c>
      <c r="AD9" s="68" t="s">
        <v>184</v>
      </c>
      <c r="AE9" s="65" t="s">
        <v>157</v>
      </c>
    </row>
    <row r="10" spans="1:31" ht="164.25" customHeight="1" x14ac:dyDescent="0.25">
      <c r="A10" s="65" t="s">
        <v>136</v>
      </c>
      <c r="B10" s="63" t="s">
        <v>165</v>
      </c>
      <c r="C10" s="65" t="s">
        <v>22</v>
      </c>
      <c r="D10" s="65"/>
      <c r="E10" s="65" t="s">
        <v>99</v>
      </c>
      <c r="F10" s="65" t="s">
        <v>44</v>
      </c>
      <c r="G10" s="76">
        <v>0.85</v>
      </c>
      <c r="H10" s="87"/>
      <c r="I10" s="88"/>
      <c r="J10" s="88"/>
      <c r="K10" s="88"/>
      <c r="L10" s="72">
        <v>54693</v>
      </c>
      <c r="M10" s="88"/>
      <c r="N10" s="88"/>
      <c r="O10" s="88"/>
      <c r="P10" s="72">
        <v>723343</v>
      </c>
      <c r="Q10" s="88"/>
      <c r="R10" s="88"/>
      <c r="S10" s="88"/>
      <c r="T10" s="72">
        <v>1959631</v>
      </c>
      <c r="U10" s="88"/>
      <c r="V10" s="88"/>
      <c r="W10" s="88"/>
      <c r="X10" s="72">
        <v>798133</v>
      </c>
      <c r="Y10" s="89">
        <v>823875</v>
      </c>
      <c r="Z10" s="90">
        <v>2911958</v>
      </c>
      <c r="AA10" s="91"/>
      <c r="AB10" s="75">
        <f t="shared" si="0"/>
        <v>3735833</v>
      </c>
      <c r="AC10" s="65" t="s">
        <v>145</v>
      </c>
      <c r="AD10" s="65" t="s">
        <v>185</v>
      </c>
      <c r="AE10" s="65" t="s">
        <v>186</v>
      </c>
    </row>
    <row r="11" spans="1:31" ht="90.75" customHeight="1" x14ac:dyDescent="0.25">
      <c r="A11" s="65" t="s">
        <v>57</v>
      </c>
      <c r="B11" s="65" t="s">
        <v>166</v>
      </c>
      <c r="C11" s="65" t="s">
        <v>27</v>
      </c>
      <c r="D11" s="65" t="s">
        <v>28</v>
      </c>
      <c r="E11" s="65" t="s">
        <v>70</v>
      </c>
      <c r="F11" s="65" t="s">
        <v>40</v>
      </c>
      <c r="G11" s="76" t="s">
        <v>158</v>
      </c>
      <c r="H11" s="92">
        <v>17825.72</v>
      </c>
      <c r="I11" s="93">
        <v>3903.46</v>
      </c>
      <c r="J11" s="68">
        <v>0</v>
      </c>
      <c r="K11" s="68">
        <v>0</v>
      </c>
      <c r="L11" s="72">
        <f t="shared" si="1"/>
        <v>3903.46</v>
      </c>
      <c r="M11" s="93">
        <v>1604.15</v>
      </c>
      <c r="N11" s="94">
        <v>210000</v>
      </c>
      <c r="O11" s="68">
        <v>0</v>
      </c>
      <c r="P11" s="72">
        <f t="shared" si="2"/>
        <v>211604.15</v>
      </c>
      <c r="Q11" s="88">
        <v>0</v>
      </c>
      <c r="R11" s="88">
        <v>0</v>
      </c>
      <c r="S11" s="88">
        <v>0</v>
      </c>
      <c r="T11" s="72">
        <f t="shared" si="3"/>
        <v>0</v>
      </c>
      <c r="U11" s="88">
        <v>0</v>
      </c>
      <c r="V11" s="88">
        <v>0</v>
      </c>
      <c r="W11" s="88">
        <v>0</v>
      </c>
      <c r="X11" s="72">
        <f t="shared" si="4"/>
        <v>0</v>
      </c>
      <c r="Y11" s="95">
        <f>I11+M11+Q11+H11</f>
        <v>23333.33</v>
      </c>
      <c r="Z11" s="96">
        <v>210000</v>
      </c>
      <c r="AA11" s="65">
        <v>0</v>
      </c>
      <c r="AB11" s="75">
        <f t="shared" si="0"/>
        <v>233333.33000000002</v>
      </c>
      <c r="AC11" s="65" t="s">
        <v>29</v>
      </c>
      <c r="AD11" s="65" t="s">
        <v>159</v>
      </c>
      <c r="AE11" s="65" t="s">
        <v>160</v>
      </c>
    </row>
    <row r="12" spans="1:31" ht="84" customHeight="1" x14ac:dyDescent="0.25">
      <c r="A12" s="97" t="s">
        <v>58</v>
      </c>
      <c r="B12" s="97" t="s">
        <v>167</v>
      </c>
      <c r="C12" s="97" t="s">
        <v>36</v>
      </c>
      <c r="D12" s="97" t="s">
        <v>37</v>
      </c>
      <c r="E12" s="97" t="s">
        <v>67</v>
      </c>
      <c r="F12" s="97" t="s">
        <v>41</v>
      </c>
      <c r="G12" s="98">
        <v>0.9</v>
      </c>
      <c r="H12" s="99">
        <v>0</v>
      </c>
      <c r="I12" s="100">
        <v>4316.6099999999997</v>
      </c>
      <c r="J12" s="100">
        <v>12004.83</v>
      </c>
      <c r="K12" s="100">
        <v>0</v>
      </c>
      <c r="L12" s="72">
        <f t="shared" si="1"/>
        <v>16321.439999999999</v>
      </c>
      <c r="M12" s="100">
        <v>0</v>
      </c>
      <c r="N12" s="100">
        <v>0</v>
      </c>
      <c r="O12" s="100">
        <v>0</v>
      </c>
      <c r="P12" s="72">
        <f t="shared" si="2"/>
        <v>0</v>
      </c>
      <c r="Q12" s="80">
        <v>0</v>
      </c>
      <c r="R12" s="80">
        <v>0</v>
      </c>
      <c r="S12" s="80">
        <v>0</v>
      </c>
      <c r="T12" s="72">
        <f t="shared" si="3"/>
        <v>0</v>
      </c>
      <c r="U12" s="80">
        <v>0</v>
      </c>
      <c r="V12" s="80">
        <v>0</v>
      </c>
      <c r="W12" s="80">
        <v>0</v>
      </c>
      <c r="X12" s="72">
        <f t="shared" si="4"/>
        <v>0</v>
      </c>
      <c r="Y12" s="78">
        <f>I12</f>
        <v>4316.6099999999997</v>
      </c>
      <c r="Z12" s="78">
        <f>J12</f>
        <v>12004.83</v>
      </c>
      <c r="AA12" s="78">
        <v>0</v>
      </c>
      <c r="AB12" s="75">
        <f t="shared" si="0"/>
        <v>16321.439999999999</v>
      </c>
      <c r="AC12" s="65" t="s">
        <v>38</v>
      </c>
      <c r="AD12" s="65" t="s">
        <v>187</v>
      </c>
      <c r="AE12" s="101" t="s">
        <v>100</v>
      </c>
    </row>
    <row r="13" spans="1:31" ht="329.25" customHeight="1" x14ac:dyDescent="0.25">
      <c r="A13" s="88" t="s">
        <v>86</v>
      </c>
      <c r="B13" s="88" t="s">
        <v>87</v>
      </c>
      <c r="C13" s="88"/>
      <c r="D13" s="88"/>
      <c r="E13" s="88" t="s">
        <v>66</v>
      </c>
      <c r="F13" s="88" t="s">
        <v>88</v>
      </c>
      <c r="G13" s="102" t="s">
        <v>96</v>
      </c>
      <c r="H13" s="99">
        <v>0</v>
      </c>
      <c r="I13" s="80"/>
      <c r="J13" s="80">
        <v>13000</v>
      </c>
      <c r="K13" s="80"/>
      <c r="L13" s="72">
        <f t="shared" si="1"/>
        <v>13000</v>
      </c>
      <c r="M13" s="80"/>
      <c r="N13" s="80">
        <v>83349</v>
      </c>
      <c r="O13" s="80"/>
      <c r="P13" s="72">
        <f t="shared" si="2"/>
        <v>83349</v>
      </c>
      <c r="Q13" s="80"/>
      <c r="R13" s="80">
        <v>17116</v>
      </c>
      <c r="S13" s="80"/>
      <c r="T13" s="72">
        <f t="shared" si="3"/>
        <v>17116</v>
      </c>
      <c r="U13" s="80"/>
      <c r="V13" s="80">
        <v>15000</v>
      </c>
      <c r="W13" s="80"/>
      <c r="X13" s="72">
        <f t="shared" si="4"/>
        <v>15000</v>
      </c>
      <c r="Y13" s="80"/>
      <c r="Z13" s="80"/>
      <c r="AA13" s="80"/>
      <c r="AB13" s="75">
        <f>L13+P13+T13+X13</f>
        <v>128465</v>
      </c>
      <c r="AC13" s="65" t="s">
        <v>89</v>
      </c>
      <c r="AD13" s="65" t="s">
        <v>188</v>
      </c>
      <c r="AE13" s="65" t="s">
        <v>147</v>
      </c>
    </row>
    <row r="14" spans="1:31" ht="115.5" customHeight="1" x14ac:dyDescent="0.25">
      <c r="A14" s="65" t="s">
        <v>98</v>
      </c>
      <c r="B14" s="65" t="s">
        <v>168</v>
      </c>
      <c r="C14" s="65"/>
      <c r="D14" s="65"/>
      <c r="E14" s="65" t="s">
        <v>140</v>
      </c>
      <c r="F14" s="65" t="s">
        <v>141</v>
      </c>
      <c r="G14" s="76">
        <v>0.85</v>
      </c>
      <c r="H14" s="99"/>
      <c r="I14" s="65"/>
      <c r="J14" s="65"/>
      <c r="K14" s="65"/>
      <c r="L14" s="87"/>
      <c r="M14" s="65"/>
      <c r="N14" s="65"/>
      <c r="O14" s="65"/>
      <c r="P14" s="87">
        <v>50000</v>
      </c>
      <c r="Q14" s="88"/>
      <c r="R14" s="88"/>
      <c r="S14" s="88"/>
      <c r="T14" s="87">
        <v>374421</v>
      </c>
      <c r="U14" s="88"/>
      <c r="V14" s="88"/>
      <c r="W14" s="88"/>
      <c r="X14" s="87">
        <v>160466</v>
      </c>
      <c r="Y14" s="65"/>
      <c r="Z14" s="65"/>
      <c r="AA14" s="65"/>
      <c r="AB14" s="75">
        <f>P14+T14+X14</f>
        <v>584887</v>
      </c>
      <c r="AC14" s="65" t="s">
        <v>142</v>
      </c>
      <c r="AD14" s="65" t="s">
        <v>161</v>
      </c>
      <c r="AE14" s="65" t="s">
        <v>162</v>
      </c>
    </row>
    <row r="15" spans="1:31" s="107" customFormat="1" ht="400.5" customHeight="1" x14ac:dyDescent="0.25">
      <c r="A15" s="65" t="s">
        <v>122</v>
      </c>
      <c r="B15" s="65" t="s">
        <v>107</v>
      </c>
      <c r="C15" s="65" t="s">
        <v>108</v>
      </c>
      <c r="D15" s="65" t="s">
        <v>149</v>
      </c>
      <c r="E15" s="65" t="s">
        <v>109</v>
      </c>
      <c r="F15" s="65" t="s">
        <v>110</v>
      </c>
      <c r="G15" s="103">
        <v>0.85</v>
      </c>
      <c r="H15" s="77">
        <v>0</v>
      </c>
      <c r="I15" s="78">
        <v>0</v>
      </c>
      <c r="J15" s="78" t="s">
        <v>111</v>
      </c>
      <c r="K15" s="78" t="s">
        <v>112</v>
      </c>
      <c r="L15" s="104">
        <v>25492</v>
      </c>
      <c r="M15" s="78">
        <v>0</v>
      </c>
      <c r="N15" s="78" t="s">
        <v>113</v>
      </c>
      <c r="O15" s="78" t="s">
        <v>114</v>
      </c>
      <c r="P15" s="104" t="s">
        <v>115</v>
      </c>
      <c r="Q15" s="80">
        <v>0</v>
      </c>
      <c r="R15" s="80">
        <v>0</v>
      </c>
      <c r="S15" s="80">
        <v>0</v>
      </c>
      <c r="T15" s="104">
        <v>0</v>
      </c>
      <c r="U15" s="80"/>
      <c r="V15" s="80"/>
      <c r="W15" s="80"/>
      <c r="X15" s="104"/>
      <c r="Y15" s="105">
        <f>I15+M15</f>
        <v>0</v>
      </c>
      <c r="Z15" s="105" t="s">
        <v>116</v>
      </c>
      <c r="AA15" s="105" t="s">
        <v>117</v>
      </c>
      <c r="AB15" s="106" t="s">
        <v>118</v>
      </c>
      <c r="AC15" s="65" t="s">
        <v>119</v>
      </c>
      <c r="AD15" s="65" t="s">
        <v>120</v>
      </c>
      <c r="AE15" s="65" t="s">
        <v>121</v>
      </c>
    </row>
    <row r="16" spans="1:31" s="114" customFormat="1" ht="21" customHeight="1" x14ac:dyDescent="0.25">
      <c r="A16" s="108"/>
      <c r="B16" s="109"/>
      <c r="C16" s="109"/>
      <c r="D16" s="109"/>
      <c r="E16" s="109"/>
      <c r="F16" s="109"/>
      <c r="G16" s="110" t="s">
        <v>72</v>
      </c>
      <c r="H16" s="111">
        <f t="shared" ref="H16:AB16" si="5">SUM(H6:H15)</f>
        <v>114000.26</v>
      </c>
      <c r="I16" s="73">
        <f t="shared" si="5"/>
        <v>336944.19</v>
      </c>
      <c r="J16" s="73">
        <f t="shared" si="5"/>
        <v>846978.01</v>
      </c>
      <c r="K16" s="73">
        <f t="shared" si="5"/>
        <v>4921.2700000000004</v>
      </c>
      <c r="L16" s="111">
        <f t="shared" si="5"/>
        <v>1269028.47</v>
      </c>
      <c r="M16" s="73">
        <f t="shared" si="5"/>
        <v>4223646.4600000009</v>
      </c>
      <c r="N16" s="73">
        <f t="shared" si="5"/>
        <v>2838184.64</v>
      </c>
      <c r="O16" s="73">
        <f t="shared" si="5"/>
        <v>750888.26</v>
      </c>
      <c r="P16" s="111">
        <f t="shared" si="5"/>
        <v>8586062.3599999994</v>
      </c>
      <c r="Q16" s="73">
        <f t="shared" si="5"/>
        <v>4412313.99</v>
      </c>
      <c r="R16" s="73">
        <f t="shared" si="5"/>
        <v>1235110.8</v>
      </c>
      <c r="S16" s="73">
        <f t="shared" si="5"/>
        <v>438652.58999999997</v>
      </c>
      <c r="T16" s="111">
        <f t="shared" si="5"/>
        <v>8420129.379999999</v>
      </c>
      <c r="U16" s="73">
        <f t="shared" si="5"/>
        <v>917100</v>
      </c>
      <c r="V16" s="73">
        <f t="shared" si="5"/>
        <v>15000</v>
      </c>
      <c r="W16" s="73">
        <f t="shared" si="5"/>
        <v>0</v>
      </c>
      <c r="X16" s="111">
        <f t="shared" si="5"/>
        <v>1890699</v>
      </c>
      <c r="Y16" s="73">
        <f t="shared" si="5"/>
        <v>12565398.029999999</v>
      </c>
      <c r="Z16" s="73">
        <f t="shared" si="5"/>
        <v>7718766.4500000002</v>
      </c>
      <c r="AA16" s="73">
        <f t="shared" si="5"/>
        <v>1325190.1400000001</v>
      </c>
      <c r="AB16" s="75">
        <f t="shared" si="5"/>
        <v>22322706.620000001</v>
      </c>
      <c r="AC16" s="112"/>
      <c r="AD16" s="113"/>
      <c r="AE16" s="137"/>
    </row>
    <row r="17" spans="1:31" ht="72" hidden="1" x14ac:dyDescent="0.25">
      <c r="A17" s="115" t="s">
        <v>50</v>
      </c>
      <c r="B17" s="115"/>
      <c r="C17" s="115"/>
      <c r="D17" s="115"/>
      <c r="E17" s="115"/>
      <c r="F17" s="115"/>
      <c r="G17" s="115"/>
      <c r="H17" s="115"/>
      <c r="I17" s="115"/>
      <c r="J17" s="115"/>
      <c r="K17" s="115"/>
      <c r="L17" s="115"/>
      <c r="M17" s="115"/>
      <c r="N17" s="115"/>
      <c r="O17" s="115"/>
      <c r="P17" s="115"/>
      <c r="Q17" s="115"/>
      <c r="R17" s="115"/>
      <c r="S17" s="115"/>
      <c r="T17" s="115"/>
      <c r="U17" s="116"/>
      <c r="V17" s="116"/>
      <c r="W17" s="116"/>
      <c r="X17" s="115"/>
      <c r="Y17" s="115"/>
      <c r="Z17" s="115"/>
      <c r="AA17" s="115"/>
      <c r="AB17" s="117"/>
      <c r="AC17" s="115"/>
    </row>
    <row r="18" spans="1:31" s="123" customFormat="1" ht="109.5" hidden="1" customHeight="1" x14ac:dyDescent="0.25">
      <c r="A18" s="118"/>
      <c r="B18" s="118" t="s">
        <v>45</v>
      </c>
      <c r="C18" s="118" t="s">
        <v>8</v>
      </c>
      <c r="D18" s="118" t="s">
        <v>16</v>
      </c>
      <c r="E18" s="118"/>
      <c r="F18" s="118" t="s">
        <v>43</v>
      </c>
      <c r="G18" s="119">
        <v>0.48120000000000002</v>
      </c>
      <c r="H18" s="120">
        <v>0</v>
      </c>
      <c r="I18" s="118">
        <v>0</v>
      </c>
      <c r="J18" s="118">
        <v>0</v>
      </c>
      <c r="K18" s="118">
        <v>0</v>
      </c>
      <c r="L18" s="120">
        <v>0</v>
      </c>
      <c r="M18" s="118">
        <v>22178.03</v>
      </c>
      <c r="N18" s="118">
        <v>18715.97</v>
      </c>
      <c r="O18" s="118">
        <v>0</v>
      </c>
      <c r="P18" s="120">
        <f>SUM(M18:O18)</f>
        <v>40894</v>
      </c>
      <c r="Q18" s="121">
        <v>94319.86</v>
      </c>
      <c r="R18" s="121">
        <v>87484.03</v>
      </c>
      <c r="S18" s="121"/>
      <c r="T18" s="120">
        <f>SUM(Q18:S18)</f>
        <v>181803.89</v>
      </c>
      <c r="U18" s="121"/>
      <c r="V18" s="121"/>
      <c r="W18" s="121"/>
      <c r="X18" s="120"/>
      <c r="Y18" s="118">
        <f>M18+Q18</f>
        <v>116497.89</v>
      </c>
      <c r="Z18" s="118">
        <f>N18+R18</f>
        <v>106200</v>
      </c>
      <c r="AA18" s="118"/>
      <c r="AB18" s="122">
        <f>SUM(Y18:AA18)</f>
        <v>222697.89</v>
      </c>
      <c r="AC18" s="118" t="s">
        <v>19</v>
      </c>
    </row>
    <row r="19" spans="1:31" s="123" customFormat="1" ht="121.5" hidden="1" customHeight="1" x14ac:dyDescent="0.25">
      <c r="A19" s="118"/>
      <c r="B19" s="118" t="s">
        <v>46</v>
      </c>
      <c r="C19" s="118" t="s">
        <v>30</v>
      </c>
      <c r="D19" s="118" t="s">
        <v>31</v>
      </c>
      <c r="E19" s="118"/>
      <c r="F19" s="118" t="s">
        <v>39</v>
      </c>
      <c r="G19" s="118" t="s">
        <v>33</v>
      </c>
      <c r="H19" s="120">
        <v>0</v>
      </c>
      <c r="I19" s="124">
        <v>41833</v>
      </c>
      <c r="J19" s="118">
        <v>0</v>
      </c>
      <c r="K19" s="118">
        <v>0</v>
      </c>
      <c r="L19" s="125">
        <f>I19</f>
        <v>41833</v>
      </c>
      <c r="M19" s="118">
        <v>0</v>
      </c>
      <c r="N19" s="126">
        <v>0</v>
      </c>
      <c r="O19" s="118">
        <v>0</v>
      </c>
      <c r="P19" s="127">
        <v>0</v>
      </c>
      <c r="Q19" s="124">
        <v>590567.06999999995</v>
      </c>
      <c r="R19" s="126">
        <v>1298256.2</v>
      </c>
      <c r="S19" s="121">
        <v>0</v>
      </c>
      <c r="T19" s="125">
        <f>Q19+R19</f>
        <v>1888823.27</v>
      </c>
      <c r="U19" s="121">
        <v>0</v>
      </c>
      <c r="V19" s="121">
        <v>0</v>
      </c>
      <c r="W19" s="121">
        <v>0</v>
      </c>
      <c r="X19" s="120">
        <v>0</v>
      </c>
      <c r="Y19" s="124">
        <v>632400.06999999995</v>
      </c>
      <c r="Z19" s="118">
        <v>1298256.2</v>
      </c>
      <c r="AA19" s="118"/>
      <c r="AB19" s="128">
        <f>Y19+Z19</f>
        <v>1930656.27</v>
      </c>
      <c r="AC19" s="118" t="s">
        <v>35</v>
      </c>
    </row>
    <row r="20" spans="1:31" s="133" customFormat="1" ht="16.5" customHeight="1" x14ac:dyDescent="0.25">
      <c r="A20" s="143" t="s">
        <v>137</v>
      </c>
      <c r="B20" s="144"/>
      <c r="C20" s="144"/>
      <c r="D20" s="144"/>
      <c r="E20" s="144"/>
      <c r="F20" s="144"/>
      <c r="G20" s="144"/>
      <c r="H20" s="144"/>
      <c r="I20" s="144"/>
      <c r="J20" s="144"/>
      <c r="K20" s="144"/>
      <c r="L20" s="144"/>
      <c r="M20" s="129"/>
      <c r="N20" s="130"/>
      <c r="O20" s="129"/>
      <c r="P20" s="130"/>
      <c r="Q20" s="131"/>
      <c r="R20" s="130"/>
      <c r="S20" s="129"/>
      <c r="T20" s="131"/>
      <c r="U20" s="129"/>
      <c r="V20" s="129"/>
      <c r="W20" s="129"/>
      <c r="X20" s="129"/>
      <c r="Y20" s="131"/>
      <c r="Z20" s="129"/>
      <c r="AA20" s="129"/>
      <c r="AB20" s="132"/>
      <c r="AC20" s="129"/>
    </row>
    <row r="21" spans="1:31" s="133" customFormat="1" ht="34.5" customHeight="1" x14ac:dyDescent="0.25">
      <c r="A21" s="145" t="s">
        <v>144</v>
      </c>
      <c r="B21" s="146"/>
      <c r="C21" s="146"/>
      <c r="D21" s="146"/>
      <c r="E21" s="146"/>
      <c r="F21" s="146"/>
      <c r="G21" s="146"/>
      <c r="H21" s="146"/>
      <c r="I21" s="146"/>
      <c r="J21" s="129"/>
      <c r="K21" s="129"/>
      <c r="L21" s="131"/>
      <c r="M21" s="129"/>
      <c r="N21" s="130"/>
      <c r="O21" s="129"/>
      <c r="P21" s="130"/>
      <c r="Q21" s="131"/>
      <c r="R21" s="130"/>
      <c r="S21" s="129"/>
      <c r="T21" s="131"/>
      <c r="U21" s="129"/>
      <c r="V21" s="129"/>
      <c r="W21" s="129"/>
      <c r="X21" s="129"/>
      <c r="Y21" s="131"/>
      <c r="Z21" s="129"/>
      <c r="AA21" s="129"/>
      <c r="AB21" s="132"/>
      <c r="AC21" s="129"/>
    </row>
    <row r="22" spans="1:31" ht="40.5" customHeight="1" x14ac:dyDescent="0.25">
      <c r="A22" s="166" t="s">
        <v>143</v>
      </c>
      <c r="B22" s="166"/>
      <c r="C22" s="166"/>
      <c r="D22" s="166"/>
      <c r="E22" s="166"/>
      <c r="F22" s="166"/>
      <c r="G22" s="166"/>
      <c r="H22" s="166"/>
      <c r="I22" s="166"/>
      <c r="J22" s="166"/>
      <c r="K22" s="166"/>
      <c r="L22" s="166"/>
      <c r="M22" s="166"/>
      <c r="N22" s="166"/>
      <c r="O22" s="166"/>
      <c r="P22" s="166"/>
      <c r="Q22" s="166"/>
      <c r="R22" s="166"/>
      <c r="S22" s="166"/>
      <c r="T22" s="166"/>
      <c r="AB22" s="135"/>
    </row>
    <row r="23" spans="1:31" ht="146.25" customHeight="1" x14ac:dyDescent="0.25">
      <c r="A23" s="65" t="s">
        <v>139</v>
      </c>
      <c r="B23" s="65" t="s">
        <v>169</v>
      </c>
      <c r="C23" s="65"/>
      <c r="D23" s="65"/>
      <c r="E23" s="65" t="s">
        <v>90</v>
      </c>
      <c r="F23" s="65" t="s">
        <v>91</v>
      </c>
      <c r="G23" s="76">
        <v>0.85</v>
      </c>
      <c r="H23" s="104">
        <v>0</v>
      </c>
      <c r="I23" s="78">
        <v>0</v>
      </c>
      <c r="J23" s="78">
        <v>0</v>
      </c>
      <c r="K23" s="78">
        <v>0</v>
      </c>
      <c r="L23" s="87">
        <f>I23+J23+K23</f>
        <v>0</v>
      </c>
      <c r="M23" s="78">
        <v>41833</v>
      </c>
      <c r="N23" s="78">
        <v>0</v>
      </c>
      <c r="O23" s="78">
        <v>0</v>
      </c>
      <c r="P23" s="87">
        <f>M23+N23+O23</f>
        <v>41833</v>
      </c>
      <c r="Q23" s="80">
        <v>0</v>
      </c>
      <c r="R23" s="80">
        <v>0</v>
      </c>
      <c r="S23" s="80">
        <v>0</v>
      </c>
      <c r="T23" s="87">
        <f>Q23+R23+S23</f>
        <v>0</v>
      </c>
      <c r="U23" s="80">
        <v>590567</v>
      </c>
      <c r="V23" s="80">
        <v>1298256</v>
      </c>
      <c r="W23" s="80">
        <v>0</v>
      </c>
      <c r="X23" s="87">
        <f>U23+V23+W23</f>
        <v>1888823</v>
      </c>
      <c r="Y23" s="78">
        <f>M23+U23</f>
        <v>632400</v>
      </c>
      <c r="Z23" s="78">
        <f>V23</f>
        <v>1298256</v>
      </c>
      <c r="AA23" s="78">
        <v>0</v>
      </c>
      <c r="AB23" s="75">
        <f>SUM(Y23:AA23)</f>
        <v>1930656</v>
      </c>
      <c r="AC23" s="65" t="s">
        <v>97</v>
      </c>
      <c r="AD23" s="65" t="s">
        <v>101</v>
      </c>
      <c r="AE23" s="65" t="s">
        <v>163</v>
      </c>
    </row>
    <row r="24" spans="1:31" ht="54" hidden="1" customHeight="1" x14ac:dyDescent="0.25">
      <c r="A24" s="139" t="s">
        <v>47</v>
      </c>
      <c r="B24" s="139"/>
      <c r="C24" s="139"/>
      <c r="D24" s="139"/>
      <c r="E24" s="139"/>
      <c r="F24" s="139"/>
      <c r="G24" s="139"/>
      <c r="H24" s="139"/>
      <c r="I24" s="139"/>
      <c r="J24" s="139"/>
      <c r="L24" s="87">
        <f t="shared" ref="L24" si="6">I24+J24+K24</f>
        <v>0</v>
      </c>
      <c r="P24" s="87">
        <f t="shared" ref="P24" si="7">M24+N24+O24</f>
        <v>0</v>
      </c>
      <c r="T24" s="87">
        <f t="shared" ref="T24" si="8">Q24+R24+S24</f>
        <v>0</v>
      </c>
      <c r="X24" s="87">
        <f t="shared" ref="X24" si="9">U24+V24+W24</f>
        <v>0</v>
      </c>
      <c r="AB24" s="75">
        <f>SUM(Y24:AA24)</f>
        <v>0</v>
      </c>
    </row>
  </sheetData>
  <mergeCells count="14">
    <mergeCell ref="AC3:AE4"/>
    <mergeCell ref="I1:AE2"/>
    <mergeCell ref="H3:AB5"/>
    <mergeCell ref="A22:T22"/>
    <mergeCell ref="F3:F5"/>
    <mergeCell ref="A24:J24"/>
    <mergeCell ref="B3:B5"/>
    <mergeCell ref="A3:A5"/>
    <mergeCell ref="C3:C5"/>
    <mergeCell ref="D3:D5"/>
    <mergeCell ref="G3:G5"/>
    <mergeCell ref="E3:E5"/>
    <mergeCell ref="A20:L20"/>
    <mergeCell ref="A21:I21"/>
  </mergeCells>
  <pageMargins left="0.7" right="0.7" top="0.75" bottom="0.75" header="0.3" footer="0.3"/>
  <pageSetup paperSize="8" scale="35"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3"/>
  <sheetViews>
    <sheetView tabSelected="1" zoomScale="60" zoomScaleNormal="60" workbookViewId="0">
      <selection activeCell="T14" sqref="T14"/>
    </sheetView>
  </sheetViews>
  <sheetFormatPr defaultRowHeight="16.5" x14ac:dyDescent="0.25"/>
  <cols>
    <col min="1" max="1" width="9.140625" style="16"/>
    <col min="2" max="2" width="21.7109375" style="16" customWidth="1"/>
    <col min="3" max="3" width="13.5703125" style="16" hidden="1" customWidth="1"/>
    <col min="4" max="4" width="15.28515625" style="16" hidden="1" customWidth="1"/>
    <col min="5" max="5" width="15.28515625" style="16" customWidth="1"/>
    <col min="6" max="6" width="19.42578125" style="16" customWidth="1"/>
    <col min="7" max="7" width="11.140625" style="16" customWidth="1"/>
    <col min="8" max="8" width="11.42578125" style="16" customWidth="1"/>
    <col min="9" max="9" width="19.140625" style="16" customWidth="1"/>
    <col min="10" max="10" width="11.140625" style="16" customWidth="1"/>
    <col min="11" max="11" width="16.42578125" style="16" customWidth="1"/>
    <col min="12" max="12" width="13" style="42" customWidth="1"/>
    <col min="13" max="13" width="14.5703125" style="42" customWidth="1"/>
    <col min="14" max="14" width="12.7109375" style="16" customWidth="1"/>
    <col min="15" max="15" width="11" style="16" customWidth="1"/>
    <col min="16" max="16" width="13" style="16" customWidth="1"/>
    <col min="17" max="17" width="16.42578125" style="44" customWidth="1"/>
    <col min="18" max="18" width="15" style="16" hidden="1" customWidth="1"/>
    <col min="19" max="19" width="48.28515625" style="16" customWidth="1"/>
    <col min="20" max="20" width="38.28515625" style="17" customWidth="1"/>
    <col min="21" max="21" width="25.42578125" style="17" customWidth="1"/>
    <col min="22" max="16384" width="9.140625" style="18"/>
  </cols>
  <sheetData>
    <row r="1" spans="1:21" ht="45.75" customHeight="1" x14ac:dyDescent="0.35">
      <c r="A1" s="189" t="s">
        <v>146</v>
      </c>
      <c r="B1" s="190"/>
      <c r="C1" s="190"/>
      <c r="D1" s="190"/>
      <c r="E1" s="190"/>
      <c r="F1" s="190"/>
      <c r="G1" s="190"/>
      <c r="H1" s="190"/>
      <c r="I1" s="190"/>
      <c r="J1" s="190"/>
      <c r="K1" s="190"/>
      <c r="L1" s="190"/>
      <c r="M1" s="190"/>
      <c r="N1" s="190"/>
      <c r="O1" s="190"/>
      <c r="P1" s="190"/>
      <c r="Q1" s="190"/>
      <c r="R1" s="190"/>
      <c r="S1" s="190"/>
      <c r="T1" s="190"/>
      <c r="U1" s="190"/>
    </row>
    <row r="3" spans="1:21" ht="16.5" customHeight="1" x14ac:dyDescent="0.25">
      <c r="A3" s="180" t="s">
        <v>0</v>
      </c>
      <c r="B3" s="180" t="s">
        <v>1</v>
      </c>
      <c r="C3" s="180" t="s">
        <v>7</v>
      </c>
      <c r="D3" s="180" t="s">
        <v>2</v>
      </c>
      <c r="E3" s="180" t="s">
        <v>173</v>
      </c>
      <c r="F3" s="180" t="s">
        <v>11</v>
      </c>
      <c r="G3" s="183" t="s">
        <v>174</v>
      </c>
      <c r="H3" s="184"/>
      <c r="I3" s="184"/>
      <c r="J3" s="184"/>
      <c r="K3" s="184"/>
      <c r="L3" s="184"/>
      <c r="M3" s="184"/>
      <c r="N3" s="184"/>
      <c r="O3" s="184"/>
      <c r="P3" s="184"/>
      <c r="Q3" s="185"/>
      <c r="R3" s="180" t="s">
        <v>3</v>
      </c>
      <c r="S3" s="188" t="s">
        <v>125</v>
      </c>
      <c r="T3" s="188"/>
      <c r="U3" s="188"/>
    </row>
    <row r="4" spans="1:21" ht="15.75" customHeight="1" x14ac:dyDescent="0.25">
      <c r="A4" s="181"/>
      <c r="B4" s="181"/>
      <c r="C4" s="181"/>
      <c r="D4" s="181"/>
      <c r="E4" s="181"/>
      <c r="F4" s="181"/>
      <c r="G4" s="4" t="s">
        <v>15</v>
      </c>
      <c r="H4" s="172" t="s">
        <v>5</v>
      </c>
      <c r="I4" s="172"/>
      <c r="J4" s="173" t="s">
        <v>20</v>
      </c>
      <c r="K4" s="174"/>
      <c r="L4" s="168" t="s">
        <v>21</v>
      </c>
      <c r="M4" s="169"/>
      <c r="N4" s="170" t="s">
        <v>10</v>
      </c>
      <c r="O4" s="171"/>
      <c r="P4" s="171"/>
      <c r="Q4" s="171"/>
      <c r="R4" s="186"/>
      <c r="S4" s="188"/>
      <c r="T4" s="188"/>
      <c r="U4" s="188"/>
    </row>
    <row r="5" spans="1:21" ht="84" customHeight="1" x14ac:dyDescent="0.25">
      <c r="A5" s="182"/>
      <c r="B5" s="182"/>
      <c r="C5" s="182"/>
      <c r="D5" s="182"/>
      <c r="E5" s="182"/>
      <c r="F5" s="182"/>
      <c r="G5" s="1" t="s">
        <v>9</v>
      </c>
      <c r="H5" s="2" t="s">
        <v>6</v>
      </c>
      <c r="I5" s="4" t="s">
        <v>133</v>
      </c>
      <c r="J5" s="2" t="s">
        <v>6</v>
      </c>
      <c r="K5" s="4" t="s">
        <v>9</v>
      </c>
      <c r="L5" s="2" t="s">
        <v>6</v>
      </c>
      <c r="M5" s="5" t="s">
        <v>9</v>
      </c>
      <c r="N5" s="2" t="s">
        <v>6</v>
      </c>
      <c r="O5" s="3" t="s">
        <v>13</v>
      </c>
      <c r="P5" s="3" t="s">
        <v>76</v>
      </c>
      <c r="Q5" s="46" t="s">
        <v>23</v>
      </c>
      <c r="R5" s="187"/>
      <c r="S5" s="138" t="s">
        <v>123</v>
      </c>
      <c r="T5" s="6" t="s">
        <v>126</v>
      </c>
      <c r="U5" s="6" t="s">
        <v>124</v>
      </c>
    </row>
    <row r="6" spans="1:21" ht="22.5" customHeight="1" x14ac:dyDescent="0.25">
      <c r="A6" s="176" t="s">
        <v>73</v>
      </c>
      <c r="B6" s="177"/>
      <c r="C6" s="177"/>
      <c r="D6" s="177"/>
      <c r="E6" s="177"/>
      <c r="F6" s="177"/>
      <c r="G6" s="177"/>
      <c r="H6" s="177"/>
      <c r="I6" s="177"/>
      <c r="J6" s="177"/>
      <c r="K6" s="177"/>
      <c r="L6" s="177"/>
      <c r="M6" s="177"/>
      <c r="N6" s="177"/>
      <c r="O6" s="177"/>
      <c r="P6" s="177"/>
      <c r="Q6" s="177"/>
      <c r="R6" s="177"/>
      <c r="S6" s="177"/>
      <c r="T6" s="47"/>
      <c r="U6" s="47"/>
    </row>
    <row r="7" spans="1:21" ht="202.5" customHeight="1" x14ac:dyDescent="0.25">
      <c r="A7" s="8" t="s">
        <v>60</v>
      </c>
      <c r="B7" s="8" t="s">
        <v>92</v>
      </c>
      <c r="C7" s="8" t="s">
        <v>30</v>
      </c>
      <c r="D7" s="8" t="s">
        <v>31</v>
      </c>
      <c r="E7" s="8" t="s">
        <v>68</v>
      </c>
      <c r="F7" s="8" t="s">
        <v>82</v>
      </c>
      <c r="G7" s="13">
        <v>3146</v>
      </c>
      <c r="H7" s="8" t="s">
        <v>138</v>
      </c>
      <c r="I7" s="13" t="str">
        <f>H7</f>
        <v>-</v>
      </c>
      <c r="J7" s="8">
        <v>675531</v>
      </c>
      <c r="K7" s="13">
        <f>J7</f>
        <v>675531</v>
      </c>
      <c r="L7" s="8">
        <v>523432</v>
      </c>
      <c r="M7" s="13">
        <f>L7</f>
        <v>523432</v>
      </c>
      <c r="N7" s="8">
        <f>SUM(G7+K7+M7)</f>
        <v>1202109</v>
      </c>
      <c r="O7" s="8">
        <v>0</v>
      </c>
      <c r="P7" s="8">
        <v>0</v>
      </c>
      <c r="Q7" s="48">
        <f>SUM(N7:P7)</f>
        <v>1202109</v>
      </c>
      <c r="R7" s="7" t="s">
        <v>49</v>
      </c>
      <c r="S7" s="8" t="s">
        <v>93</v>
      </c>
      <c r="T7" s="19" t="s">
        <v>172</v>
      </c>
      <c r="U7" s="8" t="s">
        <v>102</v>
      </c>
    </row>
    <row r="8" spans="1:21" s="21" customFormat="1" ht="225" customHeight="1" x14ac:dyDescent="0.25">
      <c r="A8" s="20" t="s">
        <v>61</v>
      </c>
      <c r="B8" s="20" t="s">
        <v>53</v>
      </c>
      <c r="C8" s="20"/>
      <c r="D8" s="20"/>
      <c r="E8" s="20" t="s">
        <v>69</v>
      </c>
      <c r="F8" s="20" t="s">
        <v>41</v>
      </c>
      <c r="G8" s="11">
        <v>3965</v>
      </c>
      <c r="H8" s="20">
        <v>16020</v>
      </c>
      <c r="I8" s="11">
        <f>H8</f>
        <v>16020</v>
      </c>
      <c r="J8" s="20">
        <v>0</v>
      </c>
      <c r="K8" s="13">
        <v>0</v>
      </c>
      <c r="L8" s="10"/>
      <c r="M8" s="13">
        <v>0</v>
      </c>
      <c r="N8" s="10">
        <f>G8+I8</f>
        <v>19985</v>
      </c>
      <c r="O8" s="10"/>
      <c r="P8" s="10"/>
      <c r="Q8" s="48">
        <f>SUM(N8:P8)</f>
        <v>19985</v>
      </c>
      <c r="R8" s="10" t="s">
        <v>52</v>
      </c>
      <c r="S8" s="10" t="s">
        <v>51</v>
      </c>
      <c r="T8" s="3" t="s">
        <v>106</v>
      </c>
      <c r="U8" s="45" t="s">
        <v>105</v>
      </c>
    </row>
    <row r="9" spans="1:21" s="22" customFormat="1" ht="103.5" customHeight="1" x14ac:dyDescent="0.25">
      <c r="A9" s="9" t="s">
        <v>74</v>
      </c>
      <c r="B9" s="9" t="s">
        <v>77</v>
      </c>
      <c r="C9" s="9"/>
      <c r="D9" s="9"/>
      <c r="E9" s="9" t="s">
        <v>75</v>
      </c>
      <c r="F9" s="9" t="s">
        <v>41</v>
      </c>
      <c r="G9" s="11"/>
      <c r="H9" s="3"/>
      <c r="I9" s="49">
        <v>3142318</v>
      </c>
      <c r="J9" s="10"/>
      <c r="K9" s="13"/>
      <c r="L9" s="9"/>
      <c r="M9" s="13"/>
      <c r="N9" s="9">
        <v>3142318</v>
      </c>
      <c r="O9" s="9"/>
      <c r="P9" s="9"/>
      <c r="Q9" s="48">
        <v>3142317.8</v>
      </c>
      <c r="R9" s="9" t="s">
        <v>80</v>
      </c>
      <c r="S9" s="9" t="s">
        <v>78</v>
      </c>
      <c r="T9" s="3" t="s">
        <v>103</v>
      </c>
      <c r="U9" s="12" t="s">
        <v>104</v>
      </c>
    </row>
    <row r="10" spans="1:21" ht="313.5" x14ac:dyDescent="0.25">
      <c r="A10" s="9" t="s">
        <v>130</v>
      </c>
      <c r="B10" s="9" t="s">
        <v>131</v>
      </c>
      <c r="C10" s="9"/>
      <c r="D10" s="9"/>
      <c r="E10" s="9" t="s">
        <v>175</v>
      </c>
      <c r="F10" s="9" t="s">
        <v>41</v>
      </c>
      <c r="G10" s="13">
        <v>0</v>
      </c>
      <c r="H10" s="9">
        <v>4501.2</v>
      </c>
      <c r="I10" s="13">
        <f>H10</f>
        <v>4501.2</v>
      </c>
      <c r="J10" s="9">
        <v>0</v>
      </c>
      <c r="K10" s="13">
        <v>0</v>
      </c>
      <c r="L10" s="9">
        <v>0</v>
      </c>
      <c r="M10" s="13">
        <f>SUM(L10:L10)</f>
        <v>0</v>
      </c>
      <c r="N10" s="9">
        <f>H10+J10+L10</f>
        <v>4501.2</v>
      </c>
      <c r="O10" s="9">
        <v>0</v>
      </c>
      <c r="P10" s="9">
        <f>N10</f>
        <v>4501.2</v>
      </c>
      <c r="Q10" s="48">
        <f>G10+I10+K10+M10</f>
        <v>4501.2</v>
      </c>
      <c r="R10" s="9"/>
      <c r="S10" s="9" t="s">
        <v>148</v>
      </c>
      <c r="T10" s="3" t="s">
        <v>132</v>
      </c>
      <c r="U10" s="61"/>
    </row>
    <row r="11" spans="1:21" ht="51.75" customHeight="1" x14ac:dyDescent="0.25">
      <c r="A11" s="9" t="s">
        <v>176</v>
      </c>
      <c r="B11" s="9" t="s">
        <v>177</v>
      </c>
      <c r="C11" s="9"/>
      <c r="D11" s="9"/>
      <c r="E11" s="9" t="s">
        <v>178</v>
      </c>
      <c r="F11" s="9" t="s">
        <v>179</v>
      </c>
      <c r="G11" s="13"/>
      <c r="H11" s="9"/>
      <c r="I11" s="13"/>
      <c r="J11" s="9">
        <v>50000</v>
      </c>
      <c r="K11" s="13">
        <v>50000</v>
      </c>
      <c r="L11" s="9">
        <v>1100000</v>
      </c>
      <c r="M11" s="13">
        <v>1100000</v>
      </c>
      <c r="N11" s="9"/>
      <c r="O11" s="9"/>
      <c r="P11" s="9"/>
      <c r="Q11" s="48">
        <v>1150000</v>
      </c>
      <c r="R11" s="9"/>
      <c r="S11" s="9" t="s">
        <v>180</v>
      </c>
      <c r="T11" s="62"/>
      <c r="U11" s="47" t="s">
        <v>181</v>
      </c>
    </row>
    <row r="12" spans="1:21" s="23" customFormat="1" x14ac:dyDescent="0.25">
      <c r="A12" s="178" t="s">
        <v>62</v>
      </c>
      <c r="B12" s="179"/>
      <c r="C12" s="179"/>
      <c r="D12" s="179"/>
      <c r="E12" s="179"/>
      <c r="F12" s="179"/>
      <c r="G12" s="179"/>
      <c r="H12" s="179"/>
      <c r="I12" s="179"/>
      <c r="J12" s="179"/>
      <c r="K12" s="179"/>
      <c r="L12" s="179"/>
      <c r="M12" s="179"/>
      <c r="N12" s="179"/>
      <c r="O12" s="179"/>
      <c r="P12" s="179"/>
      <c r="Q12" s="179"/>
      <c r="R12" s="179"/>
      <c r="S12" s="179"/>
      <c r="T12" s="47"/>
      <c r="U12" s="47"/>
    </row>
    <row r="13" spans="1:21" ht="60.75" customHeight="1" x14ac:dyDescent="0.25">
      <c r="A13" s="14" t="s">
        <v>63</v>
      </c>
      <c r="B13" s="14" t="s">
        <v>79</v>
      </c>
      <c r="C13" s="24"/>
      <c r="D13" s="24"/>
      <c r="E13" s="24" t="s">
        <v>71</v>
      </c>
      <c r="F13" s="14" t="s">
        <v>64</v>
      </c>
      <c r="G13" s="50"/>
      <c r="H13" s="51">
        <f>N13</f>
        <v>242963</v>
      </c>
      <c r="I13" s="50">
        <f>H13</f>
        <v>242963</v>
      </c>
      <c r="J13" s="8"/>
      <c r="K13" s="52"/>
      <c r="L13" s="10"/>
      <c r="M13" s="52"/>
      <c r="N13" s="8">
        <v>242963</v>
      </c>
      <c r="O13" s="8">
        <v>652074</v>
      </c>
      <c r="P13" s="8">
        <v>245963</v>
      </c>
      <c r="Q13" s="53">
        <f>SUM(N13:P13)</f>
        <v>1141000</v>
      </c>
      <c r="R13" s="8" t="s">
        <v>81</v>
      </c>
      <c r="S13" s="8" t="s">
        <v>59</v>
      </c>
      <c r="T13" s="47" t="s">
        <v>134</v>
      </c>
      <c r="U13" s="47" t="s">
        <v>104</v>
      </c>
    </row>
    <row r="14" spans="1:21" s="25" customFormat="1" ht="32.25" customHeight="1" x14ac:dyDescent="0.25">
      <c r="A14" s="54"/>
      <c r="B14" s="54"/>
      <c r="C14" s="54"/>
      <c r="D14" s="54"/>
      <c r="E14" s="54"/>
      <c r="F14" s="55"/>
      <c r="G14" s="56">
        <f>SUM(G7:G13)</f>
        <v>7111</v>
      </c>
      <c r="H14" s="57">
        <f>SUM(H7:H13)</f>
        <v>263484.2</v>
      </c>
      <c r="I14" s="56">
        <f>SUM(I7:I13)</f>
        <v>3405802.2</v>
      </c>
      <c r="J14" s="57">
        <f t="shared" ref="J14:P14" si="0">SUM(J7:J13)</f>
        <v>725531</v>
      </c>
      <c r="K14" s="56">
        <f t="shared" si="0"/>
        <v>725531</v>
      </c>
      <c r="L14" s="57">
        <f t="shared" si="0"/>
        <v>1623432</v>
      </c>
      <c r="M14" s="58">
        <f t="shared" si="0"/>
        <v>1623432</v>
      </c>
      <c r="N14" s="57">
        <f t="shared" si="0"/>
        <v>4611876.2</v>
      </c>
      <c r="O14" s="57">
        <f t="shared" si="0"/>
        <v>652074</v>
      </c>
      <c r="P14" s="57">
        <f t="shared" si="0"/>
        <v>250464.2</v>
      </c>
      <c r="Q14" s="59">
        <f>SUM(Q7:Q13)</f>
        <v>6659913</v>
      </c>
      <c r="R14" s="60"/>
      <c r="S14" s="60"/>
      <c r="T14" s="15"/>
      <c r="U14" s="15"/>
    </row>
    <row r="15" spans="1:21" s="25" customFormat="1" ht="35.25" customHeight="1" x14ac:dyDescent="0.25">
      <c r="A15" s="175"/>
      <c r="B15" s="167"/>
      <c r="C15" s="26"/>
      <c r="D15" s="26"/>
      <c r="E15" s="26"/>
      <c r="G15" s="26"/>
      <c r="H15" s="26"/>
      <c r="I15" s="26"/>
      <c r="J15" s="26"/>
      <c r="K15" s="26"/>
      <c r="L15" s="26"/>
      <c r="M15" s="26"/>
      <c r="N15" s="26"/>
      <c r="O15" s="26"/>
      <c r="P15" s="26"/>
      <c r="Q15" s="27"/>
      <c r="R15" s="26"/>
      <c r="S15" s="28"/>
      <c r="T15" s="17"/>
      <c r="U15" s="17"/>
    </row>
    <row r="16" spans="1:21" ht="198" hidden="1" x14ac:dyDescent="0.25">
      <c r="A16" s="29" t="s">
        <v>50</v>
      </c>
      <c r="B16" s="29"/>
      <c r="C16" s="29"/>
      <c r="D16" s="29"/>
      <c r="E16" s="29"/>
      <c r="F16" s="29"/>
      <c r="G16" s="29"/>
      <c r="H16" s="29"/>
      <c r="I16" s="29"/>
      <c r="J16" s="29"/>
      <c r="K16" s="29"/>
      <c r="L16" s="29"/>
      <c r="M16" s="29"/>
      <c r="N16" s="29"/>
      <c r="O16" s="29"/>
      <c r="P16" s="29"/>
      <c r="Q16" s="30"/>
      <c r="R16" s="29"/>
      <c r="S16" s="29"/>
      <c r="T16" s="31"/>
      <c r="U16" s="31"/>
    </row>
    <row r="17" spans="1:21" s="36" customFormat="1" ht="198" hidden="1" customHeight="1" x14ac:dyDescent="0.25">
      <c r="A17" s="32"/>
      <c r="B17" s="32" t="s">
        <v>45</v>
      </c>
      <c r="C17" s="32" t="s">
        <v>8</v>
      </c>
      <c r="D17" s="32" t="s">
        <v>16</v>
      </c>
      <c r="E17" s="32"/>
      <c r="F17" s="32" t="s">
        <v>43</v>
      </c>
      <c r="G17" s="33">
        <v>0</v>
      </c>
      <c r="H17" s="32">
        <v>0</v>
      </c>
      <c r="I17" s="33">
        <v>0</v>
      </c>
      <c r="J17" s="32">
        <v>22178.03</v>
      </c>
      <c r="K17" s="33">
        <f>SUM(J17:J17)</f>
        <v>22178.03</v>
      </c>
      <c r="L17" s="34">
        <v>94319.86</v>
      </c>
      <c r="M17" s="33">
        <f>SUM(L17:L17)</f>
        <v>94319.86</v>
      </c>
      <c r="N17" s="32">
        <f>J17+L17</f>
        <v>116497.89</v>
      </c>
      <c r="O17" s="32"/>
      <c r="P17" s="32"/>
      <c r="Q17" s="35">
        <f>SUM(N17:O17)</f>
        <v>116497.89</v>
      </c>
      <c r="R17" s="32" t="s">
        <v>24</v>
      </c>
      <c r="S17" s="32" t="s">
        <v>19</v>
      </c>
      <c r="T17" s="31"/>
      <c r="U17" s="31"/>
    </row>
    <row r="18" spans="1:21" s="36" customFormat="1" ht="198" hidden="1" customHeight="1" x14ac:dyDescent="0.25">
      <c r="A18" s="32"/>
      <c r="B18" s="32" t="s">
        <v>46</v>
      </c>
      <c r="C18" s="32" t="s">
        <v>30</v>
      </c>
      <c r="D18" s="32" t="s">
        <v>31</v>
      </c>
      <c r="E18" s="32"/>
      <c r="F18" s="32" t="s">
        <v>39</v>
      </c>
      <c r="G18" s="33">
        <v>0</v>
      </c>
      <c r="H18" s="37">
        <v>41833</v>
      </c>
      <c r="I18" s="38">
        <f>H18</f>
        <v>41833</v>
      </c>
      <c r="J18" s="32">
        <v>0</v>
      </c>
      <c r="K18" s="39">
        <v>0</v>
      </c>
      <c r="L18" s="37">
        <v>590567.06999999995</v>
      </c>
      <c r="M18" s="38" t="e">
        <f>L18+#REF!</f>
        <v>#REF!</v>
      </c>
      <c r="N18" s="37">
        <v>632400.06999999995</v>
      </c>
      <c r="O18" s="32"/>
      <c r="P18" s="32"/>
      <c r="Q18" s="40" t="e">
        <f>N18+#REF!</f>
        <v>#REF!</v>
      </c>
      <c r="R18" s="41" t="s">
        <v>34</v>
      </c>
      <c r="S18" s="32" t="s">
        <v>35</v>
      </c>
      <c r="T18" s="17"/>
      <c r="U18" s="17"/>
    </row>
    <row r="19" spans="1:21" x14ac:dyDescent="0.25">
      <c r="Q19" s="43"/>
    </row>
    <row r="20" spans="1:21" ht="57" customHeight="1" x14ac:dyDescent="0.25">
      <c r="A20" s="167"/>
      <c r="B20" s="167"/>
      <c r="C20" s="167"/>
      <c r="D20" s="167"/>
      <c r="E20" s="167"/>
      <c r="F20" s="167"/>
      <c r="G20" s="167"/>
      <c r="H20" s="167"/>
    </row>
    <row r="21" spans="1:21" ht="20.25" customHeight="1" x14ac:dyDescent="0.25">
      <c r="A21" s="167"/>
      <c r="B21" s="167"/>
      <c r="C21" s="167"/>
      <c r="D21" s="167"/>
      <c r="E21" s="167"/>
      <c r="F21" s="167"/>
      <c r="G21" s="167"/>
      <c r="H21" s="167"/>
      <c r="I21" s="167"/>
      <c r="J21" s="167"/>
      <c r="K21" s="167"/>
    </row>
    <row r="22" spans="1:21" ht="198" hidden="1" customHeight="1" x14ac:dyDescent="0.25">
      <c r="A22" s="167"/>
      <c r="B22" s="167"/>
      <c r="C22" s="167"/>
      <c r="D22" s="167"/>
      <c r="E22" s="167"/>
      <c r="F22" s="167"/>
      <c r="G22" s="167"/>
      <c r="H22" s="167"/>
    </row>
    <row r="23" spans="1:21" ht="35.25" customHeight="1" x14ac:dyDescent="0.25"/>
  </sheetData>
  <mergeCells count="20">
    <mergeCell ref="S3:U4"/>
    <mergeCell ref="A1:U1"/>
    <mergeCell ref="A20:H20"/>
    <mergeCell ref="A21:K21"/>
    <mergeCell ref="A22:H22"/>
    <mergeCell ref="L4:M4"/>
    <mergeCell ref="N4:Q4"/>
    <mergeCell ref="H4:I4"/>
    <mergeCell ref="J4:K4"/>
    <mergeCell ref="A15:B15"/>
    <mergeCell ref="A6:S6"/>
    <mergeCell ref="A12:S12"/>
    <mergeCell ref="A3:A5"/>
    <mergeCell ref="B3:B5"/>
    <mergeCell ref="C3:C5"/>
    <mergeCell ref="D3:D5"/>
    <mergeCell ref="E3:E5"/>
    <mergeCell ref="F3:F5"/>
    <mergeCell ref="G3:Q3"/>
    <mergeCell ref="R3:R5"/>
  </mergeCells>
  <pageMargins left="0.7" right="0.7" top="0.75" bottom="0.75" header="0.3" footer="0.3"/>
  <pageSetup paperSize="8" scale="57"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ES fondu projekti</vt:lpstr>
      <vt:lpstr>2. Pašvaldību projekti un ĀU pr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Inita Henilane</dc:creator>
  <cp:lastModifiedBy>Jevgēnija Sviridenkova</cp:lastModifiedBy>
  <cp:lastPrinted>2017-12-20T09:37:27Z</cp:lastPrinted>
  <dcterms:created xsi:type="dcterms:W3CDTF">2017-01-09T10:10:27Z</dcterms:created>
  <dcterms:modified xsi:type="dcterms:W3CDTF">2018-01-04T06:23:18Z</dcterms:modified>
</cp:coreProperties>
</file>