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jevgenija\Desktop\"/>
    </mc:Choice>
  </mc:AlternateContent>
  <bookViews>
    <workbookView xWindow="0" yWindow="0" windowWidth="28800" windowHeight="12000"/>
  </bookViews>
  <sheets>
    <sheet name="Lidzfinansejum_PPII_2018" sheetId="1" r:id="rId1"/>
  </sheets>
  <externalReferences>
    <externalReference r:id="rId2"/>
    <externalReference r:id="rId3"/>
    <externalReference r:id="rId4"/>
    <externalReference r:id="rId5"/>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Lidzfinansejum_PPII_2018!$A$1:$G$42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E33" i="1"/>
  <c r="D32" i="1"/>
  <c r="C32" i="1"/>
  <c r="E32" i="1" s="1"/>
  <c r="D27" i="1"/>
  <c r="C27" i="1"/>
  <c r="E27" i="1" s="1"/>
  <c r="D26" i="1"/>
  <c r="C26" i="1"/>
  <c r="D25" i="1"/>
  <c r="C25" i="1"/>
  <c r="E24" i="1"/>
  <c r="D23" i="1"/>
  <c r="C23" i="1"/>
  <c r="D22" i="1"/>
  <c r="C22" i="1"/>
  <c r="D21" i="1"/>
  <c r="C21" i="1"/>
  <c r="D20" i="1"/>
  <c r="C20" i="1"/>
  <c r="E20" i="1" s="1"/>
  <c r="C18" i="1"/>
  <c r="E18" i="1" s="1"/>
  <c r="E17" i="1"/>
  <c r="D16" i="1"/>
  <c r="C16" i="1"/>
  <c r="D15" i="1"/>
  <c r="C15" i="1"/>
  <c r="D14" i="1"/>
  <c r="C14" i="1"/>
  <c r="D13" i="1"/>
  <c r="C13" i="1"/>
  <c r="D11" i="1"/>
  <c r="C11" i="1"/>
  <c r="D10" i="1"/>
  <c r="C10" i="1"/>
  <c r="D9" i="1"/>
  <c r="C9" i="1"/>
  <c r="E8" i="1"/>
  <c r="D8" i="1"/>
  <c r="C8" i="1"/>
  <c r="D7" i="1"/>
  <c r="C7" i="1"/>
  <c r="E7" i="1" s="1"/>
  <c r="D30" i="1" l="1"/>
  <c r="D19" i="1"/>
  <c r="E26" i="1"/>
  <c r="C30" i="1"/>
  <c r="E30" i="1" s="1"/>
  <c r="E11" i="1"/>
  <c r="E13" i="1"/>
  <c r="E15" i="1"/>
  <c r="D12" i="1"/>
  <c r="C19" i="1"/>
  <c r="E14" i="1"/>
  <c r="E25" i="1"/>
  <c r="E10" i="1"/>
  <c r="E16" i="1"/>
  <c r="E21" i="1"/>
  <c r="E23" i="1"/>
  <c r="C12" i="1"/>
  <c r="E9" i="1"/>
  <c r="E22" i="1"/>
  <c r="D28" i="1" l="1"/>
  <c r="D29" i="1" s="1"/>
  <c r="E12" i="1"/>
  <c r="E19" i="1"/>
  <c r="C28" i="1"/>
  <c r="C29" i="1" s="1"/>
  <c r="E29" i="1" s="1"/>
  <c r="E28" i="1" l="1"/>
  <c r="E37" i="1"/>
  <c r="G37" i="1" s="1"/>
  <c r="E36" i="1"/>
  <c r="G36" i="1" l="1"/>
  <c r="F36" i="1"/>
</calcChain>
</file>

<file path=xl/sharedStrings.xml><?xml version="1.0" encoding="utf-8"?>
<sst xmlns="http://schemas.openxmlformats.org/spreadsheetml/2006/main" count="54" uniqueCount="54">
  <si>
    <t>Ādažu novada pirmsskolas izglītības iestāžu vidējās izmaksas, balstoties uz kurām pašvaldība sedz pirmsskolas izglītības programmas izmaksas privātajām izglītības iestādēm 2018.gadā</t>
  </si>
  <si>
    <t>EKK kods</t>
  </si>
  <si>
    <t>Izmaksu veidi</t>
  </si>
  <si>
    <t>Ādažu PII, EUR 23.01.2018. pēc 2017.gada faktiskajām izmaksām</t>
  </si>
  <si>
    <t>Kadagas PII, EUR 23.01.2018. pēc 2017.gada faktiskajām izmaksām</t>
  </si>
  <si>
    <t>Kopējās izmaksas pašvaldības PII, EUR 23.01.2018. pēc 2017.gada faktiskajām izmaksām</t>
  </si>
  <si>
    <t>Atalgojums no pašvaldības budžeta līdzekļiem</t>
  </si>
  <si>
    <t>1100 (M)</t>
  </si>
  <si>
    <t>Atalgojums no valsts mērķdotācijas</t>
  </si>
  <si>
    <t>Darba devēja soc.apdrošināšanas iemaksas</t>
  </si>
  <si>
    <t>1200 (M)</t>
  </si>
  <si>
    <t>Darba devēja soc.apdrošināšanas iemaksas no mērķdotācijas</t>
  </si>
  <si>
    <t>Iekšzemes mācību, darba un dienesta komandējumi, dienesta, darba braucieni (izņemot tos, kas finansēti no Eiropas Savienības fondiem)</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</si>
  <si>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</si>
  <si>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</si>
  <si>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</si>
  <si>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</si>
  <si>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 (izņemot ēku, būvju un ceļu kapitālo remontu)</t>
  </si>
  <si>
    <t xml:space="preserve">    Informācijas tehnoloģiju pakalpojumi</t>
  </si>
  <si>
    <t xml:space="preserve">    Īres un nomas maksa</t>
  </si>
  <si>
    <t xml:space="preserve">Materiāli </t>
  </si>
  <si>
    <t xml:space="preserve">    Biroja preces un inventārs</t>
  </si>
  <si>
    <t xml:space="preserve">    Kurināmais un enerģētiskie materiāli  </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</si>
  <si>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</si>
  <si>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</si>
  <si>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</si>
  <si>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</si>
  <si>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(M)</t>
  </si>
  <si>
    <t>Valsts budžeta  dotācija mācību līdzekļu iegādei.</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</si>
  <si>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</si>
  <si>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</si>
  <si>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</si>
  <si>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</si>
  <si>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</si>
  <si>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</si>
  <si>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</si>
  <si>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</si>
  <si>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</si>
  <si>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</si>
  <si>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</si>
  <si>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</si>
  <si>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</si>
  <si>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r>
      <rPr>
        <i/>
        <sz val="11"/>
        <color theme="0"/>
        <rFont val="Times New Roman"/>
        <family val="1"/>
        <charset val="186"/>
      </rPr>
      <t>t.sk:</t>
    </r>
    <r>
      <rPr>
        <i/>
        <sz val="11"/>
        <rFont val="Times New Roman"/>
        <family val="1"/>
        <charset val="186"/>
      </rPr>
      <t xml:space="preserve"> - audzēkņi, kuri apgūst obligāto sagatavošanu pamatizglītības ieguvei</t>
    </r>
  </si>
  <si>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</si>
  <si>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</si>
  <si>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</si>
  <si>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</si>
  <si>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Domes priekšsēdētājs </t>
  </si>
  <si>
    <t>M.Sprindžuks</t>
  </si>
  <si>
    <t>APSTIPRINĀTS</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</si>
  <si>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2017.gada faktiskajām izmaksām. </t>
  </si>
  <si>
    <t>Apstiprinātās izmaksas periodam 01.01.2018.-31.08.2018.</t>
  </si>
  <si>
    <t>Apstiprinātās izmaksas periodam 01.09.2018.-31.12.2018.</t>
  </si>
  <si>
    <t>Ar Ādažu novada domes 2018.gada 23.janvāra sēdes lēmumu Nr.9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</si>
</sst>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2"/>
      <name val="Times New Roman"/>
      <family val="1"/>
      <charset val="186"/>
    </font>
    <font>
      <sz val="11"/>
      <name val="Times New Roman"/>
      <family val="1"/>
      <charset val="186"/>
    </font>
    <font>
      <i/>
      <sz val="11"/>
      <name val="Times New Roman"/>
      <family val="1"/>
      <charset val="186"/>
    </font>
    <font>
      <b/>
      <sz val="11"/>
      <name val="Times New Roman"/>
      <family val="1"/>
      <charset val="186"/>
    </font>
    <font>
      <sz val="11"/>
      <color theme="1"/>
      <name val="Times New Roman"/>
      <family val="1"/>
      <charset val="186"/>
    </font>
    <font>
      <vertAlign val="subscript"/>
      <sz val="11"/>
      <name val="Times New Roman"/>
      <family val="1"/>
      <charset val="186"/>
    </font>
    <font>
      <i/>
      <sz val="11"/>
      <color theme="1"/>
      <name val="Times New Roman"/>
      <family val="1"/>
      <charset val="186"/>
    </font>
    <font>
      <i/>
      <sz val="10"/>
      <name val="Times New Roman"/>
      <family val="1"/>
      <charset val="186"/>
    </font>
    <font>
      <i/>
      <sz val="11"/>
      <color theme="0"/>
      <name val="Times New Roman"/>
      <family val="1"/>
      <charset val="186"/>
    </font>
    <font>
      <sz val="9"/>
      <color theme="1"/>
      <name val="Arial"/>
      <family val="2"/>
      <charset val="186"/>
    </font>
    <font>
      <sz val="11"/>
      <color theme="0"/>
      <name val="Times New Roman"/>
      <family val="1"/>
      <charset val="186"/>
    </font>
    <font>
      <b/>
      <sz val="11"/>
      <color theme="1"/>
      <name val="Times New Roman"/>
      <family val="1"/>
      <charset val="186"/>
    </font>
    <font>
      <b/>
      <sz val="14"/>
      <color theme="3"/>
      <name val="Times New Roman"/>
      <family val="1"/>
      <charset val="186"/>
    </font>
    <font>
      <sz val="14"/>
      <color theme="3"/>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0" tint="-0.149967955565050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3" fillId="0" borderId="0" applyFont="0" applyFill="0" applyBorder="0" applyAlignment="0" applyProtection="0"/>
    <xf numFmtId="0" fontId="1" fillId="0" borderId="0"/>
  </cellStyleXfs>
  <cellXfs count="52">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xf numFmtId="0" fontId="3" fillId="0" borderId="0" xfId="2" applyFont="1" applyAlignment="1">
      <alignment horizontal="center"/>
    </xf>
    <xf numFmtId="0" fontId="3" fillId="0" borderId="0" xfId="2" applyFont="1" applyAlignment="1">
      <alignment horizontal="center" wrapText="1"/>
    </xf>
    <xf numFmtId="2" fontId="4" fillId="2" borderId="1"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5" fillId="0" borderId="4" xfId="2" applyFont="1" applyBorder="1" applyAlignment="1">
      <alignment horizontal="center"/>
    </xf>
    <xf numFmtId="0" fontId="5" fillId="0" borderId="5" xfId="2" applyFont="1" applyBorder="1" applyAlignment="1">
      <alignment horizontal="left" wrapText="1"/>
    </xf>
    <xf numFmtId="4" fontId="5" fillId="0" borderId="6" xfId="2" applyNumberFormat="1" applyFont="1" applyFill="1" applyBorder="1" applyAlignment="1">
      <alignment horizontal="center"/>
    </xf>
    <xf numFmtId="0" fontId="1" fillId="0" borderId="0" xfId="2" applyFont="1"/>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5" fillId="0" borderId="7" xfId="2" applyFont="1" applyBorder="1" applyAlignment="1">
      <alignment wrapText="1"/>
    </xf>
    <xf numFmtId="0" fontId="6" fillId="0" borderId="4" xfId="2" applyFont="1" applyBorder="1" applyAlignment="1">
      <alignment horizontal="right"/>
    </xf>
    <xf numFmtId="0" fontId="6" fillId="0" borderId="5" xfId="2" applyFont="1" applyBorder="1" applyAlignment="1">
      <alignment horizontal="right" wrapText="1"/>
    </xf>
    <xf numFmtId="0" fontId="6" fillId="0" borderId="8" xfId="2" applyFont="1" applyBorder="1" applyAlignment="1">
      <alignment horizontal="right"/>
    </xf>
    <xf numFmtId="0" fontId="6" fillId="0" borderId="9" xfId="2" applyFont="1" applyBorder="1" applyAlignment="1">
      <alignment horizontal="right" wrapText="1"/>
    </xf>
    <xf numFmtId="4" fontId="6" fillId="0" borderId="10" xfId="2" applyNumberFormat="1" applyFont="1" applyFill="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left" wrapText="1"/>
    </xf>
    <xf numFmtId="4" fontId="5" fillId="0" borderId="13" xfId="2" applyNumberFormat="1" applyFont="1" applyBorder="1" applyAlignment="1">
      <alignment horizontal="center"/>
    </xf>
    <xf numFmtId="4" fontId="5" fillId="0" borderId="13" xfId="2" applyNumberFormat="1" applyFont="1" applyFill="1" applyBorder="1" applyAlignment="1">
      <alignment horizontal="center"/>
    </xf>
    <xf numFmtId="0" fontId="7" fillId="0" borderId="14" xfId="2" applyFont="1" applyBorder="1" applyAlignment="1">
      <alignment horizontal="center"/>
    </xf>
    <xf numFmtId="0" fontId="7" fillId="0" borderId="15" xfId="2" applyFont="1" applyBorder="1" applyAlignment="1">
      <alignment horizontal="left" wrapText="1"/>
    </xf>
    <xf numFmtId="4" fontId="7" fillId="0" borderId="16" xfId="2" applyNumberFormat="1" applyFont="1" applyBorder="1" applyAlignment="1">
      <alignment horizontal="center"/>
    </xf>
    <xf numFmtId="3" fontId="8" fillId="0" borderId="6" xfId="2" applyNumberFormat="1" applyFont="1" applyBorder="1" applyAlignment="1">
      <alignment horizontal="center"/>
    </xf>
    <xf numFmtId="3" fontId="10" fillId="0" borderId="6" xfId="2" applyNumberFormat="1" applyFont="1" applyBorder="1" applyAlignment="1">
      <alignment horizontal="center"/>
    </xf>
    <xf numFmtId="0" fontId="11" fillId="0" borderId="0" xfId="2" applyFont="1"/>
    <xf numFmtId="0" fontId="5" fillId="3" borderId="4" xfId="2" applyFont="1" applyFill="1" applyBorder="1" applyAlignment="1">
      <alignment horizontal="center"/>
    </xf>
    <xf numFmtId="0" fontId="5" fillId="3" borderId="5" xfId="2" applyFont="1" applyFill="1" applyBorder="1" applyAlignment="1">
      <alignment horizontal="left" wrapText="1"/>
    </xf>
    <xf numFmtId="43" fontId="14" fillId="3" borderId="6" xfId="1" applyFont="1" applyFill="1" applyBorder="1" applyAlignment="1">
      <alignment horizontal="center" vertical="center"/>
    </xf>
    <xf numFmtId="43" fontId="15" fillId="3" borderId="6" xfId="1" applyFont="1" applyFill="1" applyBorder="1" applyAlignment="1">
      <alignment horizontal="center" vertical="center"/>
    </xf>
    <xf numFmtId="0" fontId="5" fillId="3" borderId="11" xfId="2" applyFont="1" applyFill="1" applyBorder="1" applyAlignment="1">
      <alignment horizontal="center"/>
    </xf>
    <xf numFmtId="0" fontId="5" fillId="3" borderId="12" xfId="2" applyFont="1" applyFill="1" applyBorder="1" applyAlignment="1">
      <alignment horizontal="left" wrapText="1"/>
    </xf>
    <xf numFmtId="43" fontId="14" fillId="3" borderId="13" xfId="1" applyFont="1" applyFill="1" applyBorder="1" applyAlignment="1">
      <alignment horizontal="center"/>
    </xf>
    <xf numFmtId="43" fontId="15" fillId="3" borderId="13" xfId="1" applyFont="1" applyFill="1" applyBorder="1" applyAlignment="1">
      <alignment horizontal="center"/>
    </xf>
    <xf numFmtId="0" fontId="16" fillId="0" borderId="0" xfId="2" applyFont="1" applyAlignment="1">
      <alignment horizontal="right" wrapText="1"/>
    </xf>
    <xf numFmtId="43" fontId="2" fillId="0" borderId="0" xfId="1" applyFont="1"/>
    <xf numFmtId="0" fontId="17" fillId="0" borderId="0" xfId="2" applyFont="1"/>
    <xf numFmtId="0" fontId="2" fillId="0" borderId="0" xfId="2" applyFont="1" applyAlignment="1">
      <alignment wrapText="1"/>
    </xf>
    <xf numFmtId="0" fontId="3" fillId="0" borderId="0" xfId="2" applyFont="1" applyAlignment="1">
      <alignment wrapText="1"/>
    </xf>
    <xf numFmtId="0" fontId="1" fillId="0" borderId="0" xfId="2" applyFont="1" applyAlignment="1">
      <alignment horizontal="right"/>
    </xf>
    <xf numFmtId="0" fontId="1" fillId="0" borderId="0" xfId="2" applyFont="1" applyAlignment="1"/>
    <xf numFmtId="0" fontId="2" fillId="0" borderId="0" xfId="2" applyFont="1" applyAlignment="1"/>
    <xf numFmtId="0" fontId="3" fillId="0" borderId="0" xfId="2" applyFont="1" applyAlignment="1"/>
    <xf numFmtId="0" fontId="3" fillId="0" borderId="0" xfId="2" applyFont="1" applyAlignment="1">
      <alignment horizontal="right"/>
    </xf>
    <xf numFmtId="0" fontId="4" fillId="0" borderId="0" xfId="2" applyFont="1" applyAlignment="1">
      <alignment horizontal="center" wrapText="1"/>
    </xf>
    <xf numFmtId="0" fontId="5" fillId="0" borderId="0" xfId="2" applyFont="1" applyAlignment="1">
      <alignment horizontal="left" wrapText="1"/>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rmite/Desktop/2010/2018/Izgl_iest_tames/Izgl_iest_tames_PPII_2301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rmite/Desktop/2010/2017/Izgl_iest_tames/Izgl_iest_tames_2017_pielikums_lemumam_170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dzfinansejum_PPII_2018"/>
      <sheetName val="0910_2017"/>
      <sheetName val="0920_2017"/>
    </sheetNames>
    <sheetDataSet>
      <sheetData sheetId="0"/>
      <sheetData sheetId="1">
        <row r="29">
          <cell r="D29">
            <v>120718.42</v>
          </cell>
        </row>
        <row r="32">
          <cell r="D32">
            <v>29179.87</v>
          </cell>
        </row>
        <row r="38">
          <cell r="D38">
            <v>4585.4799999999996</v>
          </cell>
        </row>
        <row r="89">
          <cell r="D89">
            <v>497130.31</v>
          </cell>
          <cell r="G89">
            <v>3787.1428571428573</v>
          </cell>
        </row>
        <row r="96">
          <cell r="D96">
            <v>121770.44</v>
          </cell>
          <cell r="G96">
            <v>893.38700000000006</v>
          </cell>
        </row>
        <row r="103">
          <cell r="D103">
            <v>60</v>
          </cell>
        </row>
        <row r="107">
          <cell r="D107">
            <v>622.73</v>
          </cell>
        </row>
        <row r="110">
          <cell r="D110">
            <v>26219.95</v>
          </cell>
          <cell r="G110">
            <v>1166.7710476190475</v>
          </cell>
        </row>
        <row r="114">
          <cell r="D114">
            <v>5804.99</v>
          </cell>
          <cell r="G114">
            <v>160.84200000000001</v>
          </cell>
        </row>
        <row r="118">
          <cell r="D118">
            <v>52811.39</v>
          </cell>
          <cell r="G118">
            <v>427.24419047619057</v>
          </cell>
        </row>
        <row r="124">
          <cell r="D124">
            <v>5014.1499999999996</v>
          </cell>
          <cell r="G124">
            <v>262.64595238095239</v>
          </cell>
        </row>
        <row r="130">
          <cell r="D130">
            <v>10185.280000000001</v>
          </cell>
          <cell r="G130">
            <v>15.582809523809527</v>
          </cell>
        </row>
        <row r="133">
          <cell r="D133">
            <v>37023.65</v>
          </cell>
          <cell r="G133">
            <v>1939.3340476190479</v>
          </cell>
        </row>
        <row r="136">
          <cell r="D136">
            <v>348.69</v>
          </cell>
        </row>
        <row r="138">
          <cell r="D138">
            <v>7780.43</v>
          </cell>
          <cell r="G138">
            <v>407.54633333333339</v>
          </cell>
        </row>
        <row r="139">
          <cell r="D139">
            <v>5732.26</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dzfinansejum_PPII_2017 (2)"/>
      <sheetName val="Lidzfinansejum_PPII_2017"/>
      <sheetName val="Kopa_apstiprinasanai_2017"/>
      <sheetName val="Kopa_apstiprinasanai_2016"/>
      <sheetName val="0910"/>
      <sheetName val="0920"/>
      <sheetName val="0950"/>
      <sheetName val="Lidzfinansejum_PPII_2017_formul"/>
    </sheetNames>
    <sheetDataSet>
      <sheetData sheetId="0"/>
      <sheetData sheetId="1"/>
      <sheetData sheetId="2"/>
      <sheetData sheetId="3"/>
      <sheetData sheetId="4"/>
      <sheetData sheetId="5">
        <row r="28">
          <cell r="D28">
            <v>38857.410000000003</v>
          </cell>
        </row>
        <row r="31">
          <cell r="D31">
            <v>9259.6200000000008</v>
          </cell>
        </row>
        <row r="77">
          <cell r="D77">
            <v>328600.68</v>
          </cell>
        </row>
        <row r="85">
          <cell r="D85">
            <v>78561.259999999995</v>
          </cell>
        </row>
        <row r="92">
          <cell r="D92">
            <v>0</v>
          </cell>
        </row>
        <row r="99">
          <cell r="D99">
            <v>3300.13</v>
          </cell>
        </row>
        <row r="102">
          <cell r="D102">
            <v>24780.81</v>
          </cell>
        </row>
        <row r="106">
          <cell r="D106">
            <v>2012.14</v>
          </cell>
        </row>
        <row r="110">
          <cell r="D110">
            <v>19542.35100000001</v>
          </cell>
        </row>
        <row r="119">
          <cell r="D119">
            <v>6585.48</v>
          </cell>
        </row>
        <row r="122">
          <cell r="D122">
            <v>20602.62</v>
          </cell>
        </row>
        <row r="125">
          <cell r="D125">
            <v>99.74</v>
          </cell>
        </row>
        <row r="127">
          <cell r="D127">
            <v>8349.0300000000007</v>
          </cell>
        </row>
        <row r="128">
          <cell r="D128">
            <v>3902</v>
          </cell>
          <cell r="G128">
            <v>1362</v>
          </cell>
        </row>
      </sheetData>
      <sheetData sheetId="6"/>
      <sheetData sheetId="7"/>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2"/>
  <sheetViews>
    <sheetView tabSelected="1" zoomScaleNormal="100" workbookViewId="0"/>
  </sheetViews>
  <sheetFormatPr defaultRowHeight="18.75" outlineLevelRow="1" outlineLevelCol="1" x14ac:dyDescent="0.3"/>
  <cols>
    <col min="1" max="1" width="10.42578125" style="1" customWidth="1"/>
    <col min="2" max="2" width="51.5703125" style="43" customWidth="1"/>
    <col min="3" max="3" width="19.42578125" style="1" customWidth="1" outlineLevel="1"/>
    <col min="4" max="7" width="20.28515625" style="1" customWidth="1" outlineLevel="1"/>
    <col min="8" max="8" width="9.140625" style="1"/>
    <col min="9" max="9" width="11.140625" style="1" bestFit="1" customWidth="1"/>
    <col min="10" max="10" width="11.140625" style="1" customWidth="1"/>
    <col min="11" max="16384" width="9.140625" style="1"/>
  </cols>
  <sheetData>
    <row r="1" spans="1:7" ht="18.75" customHeight="1" x14ac:dyDescent="0.3">
      <c r="B1" s="2"/>
      <c r="C1" s="2"/>
      <c r="F1" s="49"/>
      <c r="G1" s="49" t="s">
        <v>49</v>
      </c>
    </row>
    <row r="2" spans="1:7" ht="18.75" customHeight="1" x14ac:dyDescent="0.3">
      <c r="B2" s="2"/>
      <c r="C2" s="2"/>
      <c r="F2" s="49"/>
      <c r="G2" s="49" t="s">
        <v>53</v>
      </c>
    </row>
    <row r="3" spans="1:7" ht="18.75" customHeight="1" x14ac:dyDescent="0.3">
      <c r="B3" s="2"/>
      <c r="C3" s="2"/>
    </row>
    <row r="4" spans="1:7" s="3" customFormat="1" ht="39" customHeight="1" x14ac:dyDescent="0.3">
      <c r="A4" s="50" t="s">
        <v>0</v>
      </c>
      <c r="B4" s="50"/>
      <c r="C4" s="50"/>
      <c r="D4" s="50"/>
      <c r="E4" s="50"/>
      <c r="F4" s="1"/>
      <c r="G4" s="1"/>
    </row>
    <row r="5" spans="1:7" s="3" customFormat="1" ht="15" customHeight="1" thickBot="1" x14ac:dyDescent="0.3">
      <c r="A5" s="4"/>
      <c r="B5" s="5"/>
      <c r="C5" s="4"/>
    </row>
    <row r="6" spans="1:7" s="3" customFormat="1" ht="93.75" customHeight="1" x14ac:dyDescent="0.25">
      <c r="A6" s="6" t="s">
        <v>1</v>
      </c>
      <c r="B6" s="7" t="s">
        <v>2</v>
      </c>
      <c r="C6" s="8" t="s">
        <v>3</v>
      </c>
      <c r="D6" s="8" t="s">
        <v>4</v>
      </c>
      <c r="E6" s="8" t="s">
        <v>5</v>
      </c>
      <c r="F6" s="8" t="s">
        <v>51</v>
      </c>
      <c r="G6" s="8" t="s">
        <v>52</v>
      </c>
    </row>
    <row r="7" spans="1:7" s="12" customFormat="1" ht="23.25" customHeight="1" x14ac:dyDescent="0.25">
      <c r="A7" s="9">
        <v>1100</v>
      </c>
      <c r="B7" s="10" t="s">
        <v>6</v>
      </c>
      <c r="C7" s="11">
        <f>'[3]0910_2017'!D89-'[3]0910_2017'!G89</f>
        <v>493343.16714285716</v>
      </c>
      <c r="D7" s="11">
        <f>'[4]0920'!D77</f>
        <v>328600.68</v>
      </c>
      <c r="E7" s="11">
        <f>(C7+D7)</f>
        <v>821943.84714285715</v>
      </c>
      <c r="F7" s="11"/>
      <c r="G7" s="11"/>
    </row>
    <row r="8" spans="1:7" s="12" customFormat="1" ht="15" x14ac:dyDescent="0.25">
      <c r="A8" s="13" t="s">
        <v>7</v>
      </c>
      <c r="B8" s="14" t="s">
        <v>8</v>
      </c>
      <c r="C8" s="15">
        <f>'[3]0910_2017'!D29</f>
        <v>120718.42</v>
      </c>
      <c r="D8" s="15">
        <f>'[4]0920'!D28</f>
        <v>38857.410000000003</v>
      </c>
      <c r="E8" s="15">
        <f t="shared" ref="E8:E27" si="0">(C8+D8)</f>
        <v>159575.83000000002</v>
      </c>
      <c r="F8" s="15"/>
      <c r="G8" s="15"/>
    </row>
    <row r="9" spans="1:7" s="12" customFormat="1" ht="15" x14ac:dyDescent="0.25">
      <c r="A9" s="9">
        <v>1200</v>
      </c>
      <c r="B9" s="10" t="s">
        <v>9</v>
      </c>
      <c r="C9" s="11">
        <f>'[3]0910_2017'!D96-'[3]0910_2017'!G96</f>
        <v>120877.053</v>
      </c>
      <c r="D9" s="11">
        <f>'[4]0920'!D85</f>
        <v>78561.259999999995</v>
      </c>
      <c r="E9" s="11">
        <f t="shared" si="0"/>
        <v>199438.31299999999</v>
      </c>
      <c r="F9" s="11"/>
      <c r="G9" s="11"/>
    </row>
    <row r="10" spans="1:7" s="12" customFormat="1" ht="30" x14ac:dyDescent="0.25">
      <c r="A10" s="13" t="s">
        <v>10</v>
      </c>
      <c r="B10" s="14" t="s">
        <v>11</v>
      </c>
      <c r="C10" s="15">
        <f>'[3]0910_2017'!D32</f>
        <v>29179.87</v>
      </c>
      <c r="D10" s="15">
        <f>'[4]0920'!D31</f>
        <v>9259.6200000000008</v>
      </c>
      <c r="E10" s="15">
        <f t="shared" si="0"/>
        <v>38439.49</v>
      </c>
      <c r="F10" s="15"/>
      <c r="G10" s="15"/>
    </row>
    <row r="11" spans="1:7" s="12" customFormat="1" ht="45" x14ac:dyDescent="0.25">
      <c r="A11" s="9">
        <v>2110</v>
      </c>
      <c r="B11" s="16" t="s">
        <v>12</v>
      </c>
      <c r="C11" s="11">
        <f>'[3]0910_2017'!D103</f>
        <v>60</v>
      </c>
      <c r="D11" s="11">
        <f>'[4]0920'!D92</f>
        <v>0</v>
      </c>
      <c r="E11" s="11">
        <f t="shared" si="0"/>
        <v>60</v>
      </c>
      <c r="F11" s="11"/>
      <c r="G11" s="11"/>
    </row>
    <row r="12" spans="1:7" s="12" customFormat="1" ht="15" x14ac:dyDescent="0.25">
      <c r="A12" s="9">
        <v>2200</v>
      </c>
      <c r="B12" s="10" t="s">
        <v>13</v>
      </c>
      <c r="C12" s="11">
        <f>C13+C14+C15+C16+C17+C18</f>
        <v>88455.706809523821</v>
      </c>
      <c r="D12" s="11">
        <f t="shared" ref="D12" si="1">D13+D14+D15+D16+D17+D18</f>
        <v>49635.431000000011</v>
      </c>
      <c r="E12" s="11">
        <f t="shared" si="0"/>
        <v>138091.13780952385</v>
      </c>
      <c r="F12" s="11"/>
      <c r="G12" s="11"/>
    </row>
    <row r="13" spans="1:7" s="12" customFormat="1" ht="15" x14ac:dyDescent="0.25">
      <c r="A13" s="17">
        <v>2210</v>
      </c>
      <c r="B13" s="18" t="s">
        <v>14</v>
      </c>
      <c r="C13" s="15">
        <f>'[3]0910_2017'!D107</f>
        <v>622.73</v>
      </c>
      <c r="D13" s="15">
        <f>'[4]0920'!D99</f>
        <v>3300.13</v>
      </c>
      <c r="E13" s="15">
        <f t="shared" si="0"/>
        <v>3922.86</v>
      </c>
      <c r="F13" s="15"/>
      <c r="G13" s="15"/>
    </row>
    <row r="14" spans="1:7" s="12" customFormat="1" ht="15" x14ac:dyDescent="0.25">
      <c r="A14" s="17">
        <v>2220</v>
      </c>
      <c r="B14" s="18" t="s">
        <v>15</v>
      </c>
      <c r="C14" s="15">
        <f>'[3]0910_2017'!D110-'[3]0910_2017'!G110</f>
        <v>25053.178952380953</v>
      </c>
      <c r="D14" s="15">
        <f>'[4]0920'!D102</f>
        <v>24780.81</v>
      </c>
      <c r="E14" s="15">
        <f t="shared" si="0"/>
        <v>49833.988952380954</v>
      </c>
      <c r="F14" s="15"/>
      <c r="G14" s="15"/>
    </row>
    <row r="15" spans="1:7" s="12" customFormat="1" ht="30" x14ac:dyDescent="0.25">
      <c r="A15" s="17">
        <v>2230</v>
      </c>
      <c r="B15" s="18" t="s">
        <v>16</v>
      </c>
      <c r="C15" s="15">
        <f>'[3]0910_2017'!D114-'[3]0910_2017'!G114</f>
        <v>5644.1480000000001</v>
      </c>
      <c r="D15" s="15">
        <f>'[4]0920'!D106</f>
        <v>2012.14</v>
      </c>
      <c r="E15" s="15">
        <f t="shared" si="0"/>
        <v>7656.2880000000005</v>
      </c>
      <c r="F15" s="15"/>
      <c r="G15" s="15"/>
    </row>
    <row r="16" spans="1:7" s="12" customFormat="1" ht="30" x14ac:dyDescent="0.25">
      <c r="A16" s="17">
        <v>2240</v>
      </c>
      <c r="B16" s="18" t="s">
        <v>17</v>
      </c>
      <c r="C16" s="15">
        <f>'[3]0910_2017'!D118-'[3]0910_2017'!G118</f>
        <v>52384.145809523812</v>
      </c>
      <c r="D16" s="15">
        <f>'[4]0920'!D110</f>
        <v>19542.35100000001</v>
      </c>
      <c r="E16" s="15">
        <f t="shared" si="0"/>
        <v>71926.496809523815</v>
      </c>
      <c r="F16" s="15"/>
      <c r="G16" s="15"/>
    </row>
    <row r="17" spans="1:7" s="12" customFormat="1" ht="15" x14ac:dyDescent="0.25">
      <c r="A17" s="17">
        <v>2250</v>
      </c>
      <c r="B17" s="18" t="s">
        <v>18</v>
      </c>
      <c r="C17" s="15">
        <v>0</v>
      </c>
      <c r="D17" s="15">
        <v>0</v>
      </c>
      <c r="E17" s="15">
        <f t="shared" si="0"/>
        <v>0</v>
      </c>
      <c r="F17" s="15"/>
      <c r="G17" s="15"/>
    </row>
    <row r="18" spans="1:7" s="12" customFormat="1" ht="15" x14ac:dyDescent="0.25">
      <c r="A18" s="17">
        <v>2260</v>
      </c>
      <c r="B18" s="18" t="s">
        <v>19</v>
      </c>
      <c r="C18" s="15">
        <f>'[3]0910_2017'!D124-'[3]0910_2017'!G124</f>
        <v>4751.504047619047</v>
      </c>
      <c r="D18" s="15">
        <v>0</v>
      </c>
      <c r="E18" s="15">
        <f t="shared" si="0"/>
        <v>4751.504047619047</v>
      </c>
      <c r="F18" s="15"/>
      <c r="G18" s="15"/>
    </row>
    <row r="19" spans="1:7" s="12" customFormat="1" ht="18.75" customHeight="1" x14ac:dyDescent="0.25">
      <c r="A19" s="9">
        <v>2300</v>
      </c>
      <c r="B19" s="10" t="s">
        <v>20</v>
      </c>
      <c r="C19" s="11">
        <f>C20+C21+C22+C23+C24+C25+C26</f>
        <v>63293.326809523816</v>
      </c>
      <c r="D19" s="11">
        <f>D20+D21+D22+D23+D24+D25+D26</f>
        <v>39538.870000000003</v>
      </c>
      <c r="E19" s="11">
        <f t="shared" si="0"/>
        <v>102832.19680952383</v>
      </c>
      <c r="F19" s="11"/>
      <c r="G19" s="11"/>
    </row>
    <row r="20" spans="1:7" s="12" customFormat="1" ht="16.5" customHeight="1" x14ac:dyDescent="0.25">
      <c r="A20" s="17">
        <v>2310</v>
      </c>
      <c r="B20" s="18" t="s">
        <v>21</v>
      </c>
      <c r="C20" s="15">
        <f>'[3]0910_2017'!D130-'[3]0910_2017'!G130</f>
        <v>10169.69719047619</v>
      </c>
      <c r="D20" s="15">
        <f>'[4]0920'!D119</f>
        <v>6585.48</v>
      </c>
      <c r="E20" s="15">
        <f t="shared" si="0"/>
        <v>16755.177190476192</v>
      </c>
      <c r="F20" s="15"/>
      <c r="G20" s="15"/>
    </row>
    <row r="21" spans="1:7" s="12" customFormat="1" ht="19.5" customHeight="1" x14ac:dyDescent="0.25">
      <c r="A21" s="17">
        <v>2320</v>
      </c>
      <c r="B21" s="18" t="s">
        <v>22</v>
      </c>
      <c r="C21" s="15">
        <f>'[3]0910_2017'!D133-'[3]0910_2017'!G133</f>
        <v>35084.315952380952</v>
      </c>
      <c r="D21" s="15">
        <f>'[4]0920'!D122</f>
        <v>20602.62</v>
      </c>
      <c r="E21" s="15">
        <f t="shared" si="0"/>
        <v>55686.935952380954</v>
      </c>
      <c r="F21" s="15"/>
      <c r="G21" s="15"/>
    </row>
    <row r="22" spans="1:7" s="12" customFormat="1" ht="30" customHeight="1" x14ac:dyDescent="0.25">
      <c r="A22" s="17">
        <v>2340</v>
      </c>
      <c r="B22" s="18" t="s">
        <v>23</v>
      </c>
      <c r="C22" s="15">
        <f>'[3]0910_2017'!D136</f>
        <v>348.69</v>
      </c>
      <c r="D22" s="15">
        <f>'[4]0920'!D125</f>
        <v>99.74</v>
      </c>
      <c r="E22" s="15">
        <f t="shared" si="0"/>
        <v>448.43</v>
      </c>
      <c r="F22" s="15"/>
      <c r="G22" s="15"/>
    </row>
    <row r="23" spans="1:7" s="12" customFormat="1" ht="33" customHeight="1" x14ac:dyDescent="0.25">
      <c r="A23" s="17">
        <v>2350</v>
      </c>
      <c r="B23" s="18" t="s">
        <v>24</v>
      </c>
      <c r="C23" s="15">
        <f>'[3]0910_2017'!D138-'[3]0910_2017'!G138</f>
        <v>7372.8836666666666</v>
      </c>
      <c r="D23" s="15">
        <f>'[4]0920'!D127</f>
        <v>8349.0300000000007</v>
      </c>
      <c r="E23" s="15">
        <f t="shared" si="0"/>
        <v>15721.913666666667</v>
      </c>
      <c r="F23" s="15"/>
      <c r="G23" s="15"/>
    </row>
    <row r="24" spans="1:7" s="12" customFormat="1" ht="51.75" customHeight="1" x14ac:dyDescent="0.25">
      <c r="A24" s="17">
        <v>2360</v>
      </c>
      <c r="B24" s="18" t="s">
        <v>25</v>
      </c>
      <c r="C24" s="15"/>
      <c r="D24" s="15">
        <v>0</v>
      </c>
      <c r="E24" s="15">
        <f t="shared" si="0"/>
        <v>0</v>
      </c>
      <c r="F24" s="15"/>
      <c r="G24" s="15"/>
    </row>
    <row r="25" spans="1:7" s="12" customFormat="1" ht="16.5" customHeight="1" x14ac:dyDescent="0.25">
      <c r="A25" s="17">
        <v>2370</v>
      </c>
      <c r="B25" s="18" t="s">
        <v>26</v>
      </c>
      <c r="C25" s="15">
        <f>'[3]0910_2017'!D139</f>
        <v>5732.26</v>
      </c>
      <c r="D25" s="15">
        <f>'[4]0920'!D128-'[4]0920'!G128</f>
        <v>2540</v>
      </c>
      <c r="E25" s="15">
        <f t="shared" si="0"/>
        <v>8272.26</v>
      </c>
      <c r="F25" s="15"/>
      <c r="G25" s="15"/>
    </row>
    <row r="26" spans="1:7" s="12" customFormat="1" ht="16.5" customHeight="1" x14ac:dyDescent="0.25">
      <c r="A26" s="19" t="s">
        <v>27</v>
      </c>
      <c r="B26" s="20" t="s">
        <v>28</v>
      </c>
      <c r="C26" s="21">
        <f>'[3]0910_2017'!D38</f>
        <v>4585.4799999999996</v>
      </c>
      <c r="D26" s="21">
        <f>'[4]0920'!G128</f>
        <v>1362</v>
      </c>
      <c r="E26" s="21">
        <f t="shared" si="0"/>
        <v>5947.48</v>
      </c>
      <c r="F26" s="21"/>
      <c r="G26" s="21"/>
    </row>
    <row r="27" spans="1:7" s="12" customFormat="1" ht="45.75" thickBot="1" x14ac:dyDescent="0.3">
      <c r="A27" s="22" t="s">
        <v>29</v>
      </c>
      <c r="B27" s="23" t="s">
        <v>30</v>
      </c>
      <c r="C27" s="24">
        <f>13638.47+3402.72*0.48</f>
        <v>15271.775599999999</v>
      </c>
      <c r="D27" s="25">
        <f>7452.38</f>
        <v>7452.38</v>
      </c>
      <c r="E27" s="25">
        <f t="shared" si="0"/>
        <v>22724.155599999998</v>
      </c>
      <c r="F27" s="25"/>
      <c r="G27" s="25"/>
    </row>
    <row r="28" spans="1:7" s="12" customFormat="1" ht="28.5" x14ac:dyDescent="0.2">
      <c r="A28" s="26" t="s">
        <v>31</v>
      </c>
      <c r="B28" s="27" t="s">
        <v>32</v>
      </c>
      <c r="C28" s="28">
        <f>C7+C8+C9+C10+C11+C12+C19+C27</f>
        <v>931199.31936190487</v>
      </c>
      <c r="D28" s="28">
        <f>D7+D8+D9+D10+D11+D12+D19+D27</f>
        <v>551905.65099999995</v>
      </c>
      <c r="E28" s="28">
        <f>SUM(C28:D28)</f>
        <v>1483104.9703619047</v>
      </c>
      <c r="F28" s="28"/>
      <c r="G28" s="28"/>
    </row>
    <row r="29" spans="1:7" s="12" customFormat="1" ht="15" x14ac:dyDescent="0.25">
      <c r="A29" s="9" t="s">
        <v>33</v>
      </c>
      <c r="B29" s="10" t="s">
        <v>34</v>
      </c>
      <c r="C29" s="11">
        <f>C28-C8-C10-C26</f>
        <v>776715.54936190485</v>
      </c>
      <c r="D29" s="11">
        <f>D28-D8-D10-D26</f>
        <v>502426.62099999993</v>
      </c>
      <c r="E29" s="11">
        <f>SUM(C29:D29)</f>
        <v>1279142.1703619049</v>
      </c>
      <c r="F29" s="11"/>
      <c r="G29" s="11"/>
    </row>
    <row r="30" spans="1:7" s="12" customFormat="1" ht="15" x14ac:dyDescent="0.25">
      <c r="A30" s="9" t="s">
        <v>35</v>
      </c>
      <c r="B30" s="10" t="s">
        <v>36</v>
      </c>
      <c r="C30" s="11">
        <f>C8+C10+C26</f>
        <v>154483.77000000002</v>
      </c>
      <c r="D30" s="11">
        <f>D8+D10+D26</f>
        <v>49479.030000000006</v>
      </c>
      <c r="E30" s="11">
        <f>SUM(C30:D30)</f>
        <v>203962.80000000002</v>
      </c>
      <c r="F30" s="11"/>
      <c r="G30" s="11"/>
    </row>
    <row r="31" spans="1:7" s="12" customFormat="1" ht="6" customHeight="1" x14ac:dyDescent="0.25">
      <c r="A31" s="9"/>
      <c r="B31" s="10"/>
      <c r="C31" s="11"/>
      <c r="D31" s="11"/>
      <c r="E31" s="11"/>
      <c r="F31" s="11"/>
      <c r="G31" s="11"/>
    </row>
    <row r="32" spans="1:7" s="12" customFormat="1" ht="15" x14ac:dyDescent="0.25">
      <c r="A32" s="9" t="s">
        <v>37</v>
      </c>
      <c r="B32" s="10" t="s">
        <v>38</v>
      </c>
      <c r="C32" s="29">
        <f>C33+C34</f>
        <v>362</v>
      </c>
      <c r="D32" s="29">
        <f>D33+D34</f>
        <v>167</v>
      </c>
      <c r="E32" s="29">
        <f>SUM(C32:D32)</f>
        <v>529</v>
      </c>
      <c r="F32" s="29"/>
      <c r="G32" s="29"/>
    </row>
    <row r="33" spans="1:15" s="31" customFormat="1" ht="18" customHeight="1" x14ac:dyDescent="0.3">
      <c r="A33" s="9" t="s">
        <v>39</v>
      </c>
      <c r="B33" s="14" t="s">
        <v>40</v>
      </c>
      <c r="C33" s="30">
        <v>180</v>
      </c>
      <c r="D33" s="30">
        <v>90</v>
      </c>
      <c r="E33" s="30">
        <f>SUM(C33:D33)</f>
        <v>270</v>
      </c>
      <c r="F33" s="30"/>
      <c r="G33" s="30"/>
    </row>
    <row r="34" spans="1:15" s="31" customFormat="1" ht="30.75" x14ac:dyDescent="0.3">
      <c r="A34" s="9" t="s">
        <v>41</v>
      </c>
      <c r="B34" s="14" t="s">
        <v>42</v>
      </c>
      <c r="C34" s="30">
        <v>182</v>
      </c>
      <c r="D34" s="30">
        <v>77</v>
      </c>
      <c r="E34" s="30">
        <f>SUM(C34:D34)</f>
        <v>259</v>
      </c>
      <c r="F34" s="30"/>
      <c r="G34" s="30"/>
    </row>
    <row r="35" spans="1:15" s="12" customFormat="1" ht="15" x14ac:dyDescent="0.25">
      <c r="A35" s="9"/>
      <c r="B35" s="10"/>
      <c r="C35" s="29"/>
      <c r="D35" s="29"/>
      <c r="E35" s="29"/>
      <c r="F35" s="29"/>
      <c r="G35" s="29"/>
      <c r="I35" s="31"/>
      <c r="J35" s="31"/>
      <c r="K35" s="31"/>
      <c r="L35" s="31"/>
      <c r="M35" s="31"/>
    </row>
    <row r="36" spans="1:15" s="12" customFormat="1" ht="48" customHeight="1" x14ac:dyDescent="0.3">
      <c r="A36" s="32" t="s">
        <v>43</v>
      </c>
      <c r="B36" s="33" t="s">
        <v>44</v>
      </c>
      <c r="C36" s="34"/>
      <c r="D36" s="34"/>
      <c r="E36" s="35">
        <f>E28/(12*E32)</f>
        <v>233.63342318240464</v>
      </c>
      <c r="F36" s="35">
        <f>E36</f>
        <v>233.63342318240464</v>
      </c>
      <c r="G36" s="35">
        <f>E36</f>
        <v>233.63342318240464</v>
      </c>
      <c r="I36" s="31"/>
      <c r="J36" s="31"/>
      <c r="K36" s="31"/>
      <c r="L36" s="31"/>
      <c r="M36" s="31"/>
      <c r="N36" s="46"/>
      <c r="O36" s="46"/>
    </row>
    <row r="37" spans="1:15" s="12" customFormat="1" ht="46.5" thickBot="1" x14ac:dyDescent="0.35">
      <c r="A37" s="36" t="s">
        <v>45</v>
      </c>
      <c r="B37" s="37" t="s">
        <v>46</v>
      </c>
      <c r="C37" s="38"/>
      <c r="D37" s="38"/>
      <c r="E37" s="39">
        <f>(E28*E34/E32-E30)/(12*E34)</f>
        <v>168.00832665730812</v>
      </c>
      <c r="F37" s="39">
        <v>212.17</v>
      </c>
      <c r="G37" s="39">
        <f>E37</f>
        <v>168.00832665730812</v>
      </c>
      <c r="I37" s="31"/>
      <c r="J37" s="31"/>
      <c r="K37" s="31"/>
      <c r="L37" s="31"/>
      <c r="M37" s="31"/>
      <c r="N37" s="46"/>
      <c r="O37" s="46"/>
    </row>
    <row r="38" spans="1:15" ht="6.75" customHeight="1" x14ac:dyDescent="0.3">
      <c r="B38" s="40"/>
      <c r="C38" s="41"/>
      <c r="D38" s="42"/>
      <c r="E38" s="42"/>
      <c r="F38" s="42"/>
      <c r="G38" s="42"/>
      <c r="I38" s="31"/>
      <c r="J38" s="31"/>
      <c r="K38" s="31"/>
      <c r="L38" s="31"/>
      <c r="M38" s="31"/>
      <c r="N38" s="47"/>
      <c r="O38" s="47"/>
    </row>
    <row r="39" spans="1:15" ht="35.25" customHeight="1" x14ac:dyDescent="0.3">
      <c r="A39" s="51" t="s">
        <v>50</v>
      </c>
      <c r="B39" s="51"/>
      <c r="C39" s="51"/>
      <c r="D39" s="51"/>
      <c r="E39" s="51"/>
      <c r="F39" s="51"/>
      <c r="G39" s="51"/>
      <c r="I39" s="31"/>
      <c r="J39" s="31"/>
      <c r="K39" s="31"/>
      <c r="L39" s="31"/>
      <c r="M39" s="31"/>
      <c r="N39" s="47"/>
      <c r="O39" s="47"/>
    </row>
    <row r="40" spans="1:15" outlineLevel="1" x14ac:dyDescent="0.3">
      <c r="E40" s="12"/>
      <c r="F40" s="12"/>
      <c r="G40" s="12"/>
      <c r="I40" s="31"/>
      <c r="J40" s="31"/>
      <c r="K40" s="31"/>
      <c r="L40" s="31"/>
      <c r="M40" s="31"/>
      <c r="N40" s="47"/>
      <c r="O40" s="47"/>
    </row>
    <row r="41" spans="1:15" s="3" customFormat="1" ht="15.75" outlineLevel="1" x14ac:dyDescent="0.25">
      <c r="A41" s="3" t="s">
        <v>47</v>
      </c>
      <c r="B41" s="44"/>
      <c r="C41" s="3" t="s">
        <v>48</v>
      </c>
      <c r="E41" s="45"/>
      <c r="F41" s="45"/>
      <c r="G41" s="45"/>
      <c r="I41" s="31"/>
      <c r="J41" s="31"/>
      <c r="K41" s="31"/>
      <c r="L41" s="31"/>
      <c r="M41" s="31"/>
      <c r="N41" s="48"/>
      <c r="O41" s="48"/>
    </row>
    <row r="42" spans="1:15" outlineLevel="1" x14ac:dyDescent="0.3">
      <c r="E42" s="45"/>
      <c r="F42" s="45"/>
      <c r="G42" s="45"/>
      <c r="I42" s="31"/>
      <c r="J42" s="31"/>
      <c r="K42" s="31"/>
      <c r="L42" s="31"/>
      <c r="M42" s="31"/>
      <c r="N42" s="47"/>
      <c r="O42" s="47"/>
    </row>
  </sheetData>
  <mergeCells count="2">
    <mergeCell ref="A4:E4"/>
    <mergeCell ref="A39:G39"/>
  </mergeCells>
  <printOptions horizontalCentered="1"/>
  <pageMargins left="0.75" right="0.75" top="0.78740157480314965" bottom="0.59055118110236227" header="0" footer="0"/>
  <pageSetup paperSize="9" scale="5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Lidzfinansejum_PPII_2018</vt:lpstr>
      <vt:lpstr>Lidzfinansejum_PPII_2018!Print_Area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2018-01-15T09:18:57Z</cp:lastPrinted>
  <dcterms:created xsi:type="dcterms:W3CDTF">2018-01-12T08:13:46Z</dcterms:created>
  <dcterms:modified xsi:type="dcterms:W3CDTF">2018-01-25T10:02:44Z</dcterms:modified>
</cp:coreProperties>
</file>