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Povlovska\Downloads\"/>
    </mc:Choice>
  </mc:AlternateContent>
  <xr:revisionPtr revIDLastSave="0" documentId="8_{C9492C66-6956-44DA-AC83-316271BBDEC4}" xr6:coauthVersionLast="47" xr6:coauthVersionMax="47" xr10:uidLastSave="{00000000-0000-0000-0000-000000000000}"/>
  <bookViews>
    <workbookView xWindow="-120" yWindow="-120" windowWidth="29040" windowHeight="15720" xr2:uid="{32889C83-57B3-4845-84DC-AA3F69E5E67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5" i="1" l="1"/>
  <c r="E222" i="1"/>
  <c r="E218" i="1"/>
  <c r="E207" i="1" s="1"/>
  <c r="E200" i="1"/>
  <c r="E195" i="1"/>
  <c r="E191" i="1"/>
  <c r="E187" i="1"/>
  <c r="E183" i="1"/>
  <c r="E180" i="1"/>
  <c r="E174" i="1"/>
  <c r="E167" i="1"/>
  <c r="E156" i="1"/>
  <c r="E155" i="1"/>
  <c r="E151" i="1"/>
  <c r="E147" i="1"/>
  <c r="E133" i="1"/>
  <c r="E128" i="1" s="1"/>
  <c r="E130" i="1"/>
  <c r="E126" i="1"/>
  <c r="E123" i="1"/>
  <c r="E121" i="1"/>
  <c r="E112" i="1"/>
  <c r="E111" i="1"/>
  <c r="E96" i="1"/>
  <c r="E93" i="1"/>
  <c r="E88" i="1"/>
  <c r="E84" i="1"/>
  <c r="E81" i="1"/>
  <c r="E77" i="1" s="1"/>
  <c r="E78" i="1"/>
  <c r="E75" i="1"/>
  <c r="E65" i="1"/>
  <c r="E53" i="1"/>
  <c r="E50" i="1"/>
  <c r="E46" i="1" s="1"/>
  <c r="E40" i="1"/>
  <c r="E37" i="1"/>
  <c r="E30" i="1"/>
  <c r="E25" i="1" s="1"/>
  <c r="E26" i="1"/>
  <c r="E22" i="1"/>
  <c r="E19" i="1"/>
  <c r="E16" i="1"/>
  <c r="E13" i="1"/>
  <c r="E10" i="1"/>
  <c r="E181" i="1" l="1"/>
  <c r="E45" i="1"/>
  <c r="E166" i="1"/>
  <c r="E12" i="1"/>
  <c r="E9" i="1" l="1"/>
  <c r="E233" i="1"/>
  <c r="E92" i="1"/>
  <c r="E106" i="1" l="1"/>
  <c r="E235" i="1"/>
  <c r="E236" i="1" l="1"/>
</calcChain>
</file>

<file path=xl/sharedStrings.xml><?xml version="1.0" encoding="utf-8"?>
<sst xmlns="http://schemas.openxmlformats.org/spreadsheetml/2006/main" count="478" uniqueCount="413">
  <si>
    <t>Pamatbudžets 2025. gadam</t>
  </si>
  <si>
    <t>IEŅĒMUMU DAĻA</t>
  </si>
  <si>
    <t>Klasifikācijas kods</t>
  </si>
  <si>
    <t xml:space="preserve">Nr.p.k. </t>
  </si>
  <si>
    <t>Sadaļa</t>
  </si>
  <si>
    <t>2025. gada budžets</t>
  </si>
  <si>
    <t>1. - 5.</t>
  </si>
  <si>
    <t>Nodokļu ieņēmumi</t>
  </si>
  <si>
    <t xml:space="preserve">  1.1.0.0.</t>
  </si>
  <si>
    <t>1.</t>
  </si>
  <si>
    <t>Iedzīvotāju ienākuma nodoklis</t>
  </si>
  <si>
    <t>1.1.</t>
  </si>
  <si>
    <t>pārskata gada</t>
  </si>
  <si>
    <t>2.-4.</t>
  </si>
  <si>
    <t>Nekustamā īpašuma nodokļu ieņēmumi</t>
  </si>
  <si>
    <t xml:space="preserve"> 4.1.1.0.</t>
  </si>
  <si>
    <t>2.</t>
  </si>
  <si>
    <t>Nekustamā īpašuma nodoklis par zemi</t>
  </si>
  <si>
    <t>2.1.</t>
  </si>
  <si>
    <t>2.2.</t>
  </si>
  <si>
    <t>iepriekšējo gadu parādi</t>
  </si>
  <si>
    <t xml:space="preserve"> 4.1.2.0.</t>
  </si>
  <si>
    <t>3.</t>
  </si>
  <si>
    <t>Nekustamā īpašuma nodoklis par ēkām</t>
  </si>
  <si>
    <t>3.1.</t>
  </si>
  <si>
    <t xml:space="preserve">pārskata gada </t>
  </si>
  <si>
    <t>3.2.</t>
  </si>
  <si>
    <t>4.1.3.0.</t>
  </si>
  <si>
    <t>4.</t>
  </si>
  <si>
    <t>Nekustamā īpašuma nodoklis par mājokļiem un inženierbūvēm</t>
  </si>
  <si>
    <t>4.1.</t>
  </si>
  <si>
    <t>4.2.</t>
  </si>
  <si>
    <t>5.5.3.0.</t>
  </si>
  <si>
    <t>5.</t>
  </si>
  <si>
    <t>Nodokļi un maksājumi par tiesībām lietot atsevišķas preces</t>
  </si>
  <si>
    <t>5.1.</t>
  </si>
  <si>
    <t>Azartspēļu nodoklis</t>
  </si>
  <si>
    <t>5.2.</t>
  </si>
  <si>
    <t>Dabas resursu nodoklis</t>
  </si>
  <si>
    <t>9.0.0.0.</t>
  </si>
  <si>
    <t>6.</t>
  </si>
  <si>
    <t>Valsts (pašvaldību) un kancelejas nodevas</t>
  </si>
  <si>
    <t>6.1.</t>
  </si>
  <si>
    <t>valsts nodevas</t>
  </si>
  <si>
    <t>6.1.1.</t>
  </si>
  <si>
    <t>t.sk.: - par apliecinājumiem un citu funkciju pildīšanu bāriņtiesā</t>
  </si>
  <si>
    <t>6.1.2.</t>
  </si>
  <si>
    <t>t.sk.: - par civilstāvokļa aktu reģistrēšanu, grozīšanu un papildināšanu</t>
  </si>
  <si>
    <t>6.1.3.</t>
  </si>
  <si>
    <t>t.sk.: - pārējās valsts nodevas, kuras ieskaita pašvaldību budžetā</t>
  </si>
  <si>
    <t>6.2.</t>
  </si>
  <si>
    <t>pašvaldību nodevas</t>
  </si>
  <si>
    <t>6.2.1.</t>
  </si>
  <si>
    <t>t.sk.: - nodeva par domes izstrādāto oficiālo dokumentu saņemšanu</t>
  </si>
  <si>
    <t>6.2.2.</t>
  </si>
  <si>
    <t>t.sk.: - nodeva par izklaidējoša rakstura pasākumu sarīkošanu publiskās vietās</t>
  </si>
  <si>
    <t>6.2.3.</t>
  </si>
  <si>
    <t>t.sk.: - nodeva par tirdzniecību publiskās vietās</t>
  </si>
  <si>
    <t>6.2.4.</t>
  </si>
  <si>
    <t>t.sk.: - nodeva par reklāmas, afišu un sludinājumu izvietošanu publiskās vietās</t>
  </si>
  <si>
    <t>6.2.5.</t>
  </si>
  <si>
    <t>t.sk.: - nodeva par būvatļaujas saņemšanu</t>
  </si>
  <si>
    <t>6.2.6.</t>
  </si>
  <si>
    <t>t.sk.: - pārējās nodevas</t>
  </si>
  <si>
    <t>10.0.0.0.</t>
  </si>
  <si>
    <t>7.</t>
  </si>
  <si>
    <t>Naudas sodi un sankcijas</t>
  </si>
  <si>
    <t>7.1.</t>
  </si>
  <si>
    <t>7.2.</t>
  </si>
  <si>
    <t>Naudas sodi par pārkāpumiem ceļu satiksmē</t>
  </si>
  <si>
    <t>12.0.0.0.</t>
  </si>
  <si>
    <t>8.</t>
  </si>
  <si>
    <t>Pārējie nenodokļu ieņēmumi</t>
  </si>
  <si>
    <t>8.1.</t>
  </si>
  <si>
    <t>citi nenodokļu ieņēmumi</t>
  </si>
  <si>
    <t>8.2.</t>
  </si>
  <si>
    <t>līgumsodi un procentu maksājumi par saistību neizpildi</t>
  </si>
  <si>
    <t>8.3.</t>
  </si>
  <si>
    <t>ieņēmumi no zvejas tiesību nomas</t>
  </si>
  <si>
    <t>13.0.0.0.</t>
  </si>
  <si>
    <t>9.</t>
  </si>
  <si>
    <t>Ieņēmumi no pašvaldības īpašumu pārdošana</t>
  </si>
  <si>
    <t>18.6.0.0.</t>
  </si>
  <si>
    <t>10.</t>
  </si>
  <si>
    <t>Valsts budžeta transferti un projektu finansējums</t>
  </si>
  <si>
    <t>10.1.</t>
  </si>
  <si>
    <t>Valsts budžeta transferti</t>
  </si>
  <si>
    <t>10.1.1.</t>
  </si>
  <si>
    <t>dotācija mākslas skolas algām</t>
  </si>
  <si>
    <t>10.1.2.</t>
  </si>
  <si>
    <t>dotācija sporta skolai</t>
  </si>
  <si>
    <t>10.1.3.</t>
  </si>
  <si>
    <t>dotācija skolēnu ēdināšanai</t>
  </si>
  <si>
    <t>10.1.4.</t>
  </si>
  <si>
    <t>dotācija mācību grāmatām</t>
  </si>
  <si>
    <t xml:space="preserve">  10.1.4.1.</t>
  </si>
  <si>
    <t>t.sk.: - dotācija mācību grāmatām</t>
  </si>
  <si>
    <t xml:space="preserve">  10.1.4.2.</t>
  </si>
  <si>
    <t>t.sk.: - dotācija digitālajiem mācību līdzekļiem</t>
  </si>
  <si>
    <t>10.1.5.</t>
  </si>
  <si>
    <t>dotācijas pedagogu algām (vsk., PII)</t>
  </si>
  <si>
    <t>10.1.5.1.</t>
  </si>
  <si>
    <t>t.sk.: - piecgadīgo bērnu apmācība</t>
  </si>
  <si>
    <t>10.1.5.2.</t>
  </si>
  <si>
    <t>t.sk.: - skolotāju algām</t>
  </si>
  <si>
    <t>10.1.5.3.</t>
  </si>
  <si>
    <t>t.sk.: - interešu izglītība</t>
  </si>
  <si>
    <t>10.1.6.</t>
  </si>
  <si>
    <t>dotācija māksliniecisko kolektīvu vadītāju atalgojumam</t>
  </si>
  <si>
    <t>10.1.7.</t>
  </si>
  <si>
    <t>Projekts "Skolas soma" Ādaži</t>
  </si>
  <si>
    <t>10.1.8.</t>
  </si>
  <si>
    <t>Projekts "Skolas soma" Carnikava</t>
  </si>
  <si>
    <t>10.1.9.</t>
  </si>
  <si>
    <t>dotācija asistenta pakalpojumu nodrošināšanai</t>
  </si>
  <si>
    <t>10.1.10.</t>
  </si>
  <si>
    <t>valsts dotācija ceļu uzturēšanai</t>
  </si>
  <si>
    <t>10.1.11.</t>
  </si>
  <si>
    <t>dotācijas Ukrainas pilsoņu atbalstam</t>
  </si>
  <si>
    <t>10.1.12.</t>
  </si>
  <si>
    <t>Dotācijas Ukrainas pilsoņu atbalstam</t>
  </si>
  <si>
    <t>dotācijas nodarbinātības pasākumiem</t>
  </si>
  <si>
    <t>10.1.13.</t>
  </si>
  <si>
    <t>pārējās dotācijas</t>
  </si>
  <si>
    <t>18.6.3.0.</t>
  </si>
  <si>
    <t>10.2.</t>
  </si>
  <si>
    <t>ES struktūrfondu līdzekļi un aktivitāšu līdzfinansējumi</t>
  </si>
  <si>
    <t>10.2.1.</t>
  </si>
  <si>
    <t>Projekts “Infrastruktūras uzlabošana uzņēmējdarbības attīstībai Ādažos”</t>
  </si>
  <si>
    <t>10.2.3.</t>
  </si>
  <si>
    <t>10.2.2.</t>
  </si>
  <si>
    <t>Publiskās ārtelpas izveide Gaujas ielā 31 Ādažos</t>
  </si>
  <si>
    <t>10.2.4.</t>
  </si>
  <si>
    <t>LIFE NewBauhaus projekts</t>
  </si>
  <si>
    <t>10.2.8.</t>
  </si>
  <si>
    <t>Jaunais plūdu projekts - 2.1.3.2. "Nacionālas nozīmes plūdu un krasta erozijas pasākumi" 1.daļa</t>
  </si>
  <si>
    <t>10.2.5.</t>
  </si>
  <si>
    <t>Krastupes ielas projekts</t>
  </si>
  <si>
    <t>10.2.6.</t>
  </si>
  <si>
    <t>Jaunas pirmsskolas izglītības iestādes Podniekos būvniecība</t>
  </si>
  <si>
    <t>10.2.7.</t>
  </si>
  <si>
    <t xml:space="preserve"> ”Mobilitātes punkta infrastruktūras izveidošana Rīgas metropoles areālā – “Carnikava””</t>
  </si>
  <si>
    <t>Maģistrālā  veloceļa izbūve Rīga-Carnikava</t>
  </si>
  <si>
    <t>10.2.9.</t>
  </si>
  <si>
    <t>"Blusu" kroga pārbūves tehniskā projekta izstrāde</t>
  </si>
  <si>
    <t>19.2.0.0.</t>
  </si>
  <si>
    <t>11.</t>
  </si>
  <si>
    <t>Pašvaldību budžeta transferti</t>
  </si>
  <si>
    <t>11.1.</t>
  </si>
  <si>
    <t>no citām pašvaldībām izglītības funkciju nodrošināšanai</t>
  </si>
  <si>
    <t>21.0.0.0.</t>
  </si>
  <si>
    <t>12.</t>
  </si>
  <si>
    <t>Budžeta iestāžu ieņēmumi</t>
  </si>
  <si>
    <t>12.1.</t>
  </si>
  <si>
    <t xml:space="preserve">maksa par izglītības pakalpojumiem </t>
  </si>
  <si>
    <t>12.1.1.</t>
  </si>
  <si>
    <t>ieņēmumi no vecāku maksām (PII)</t>
  </si>
  <si>
    <t>12.1.2.</t>
  </si>
  <si>
    <t>ieņēmumi no vecāku maksām (ĀNMS, BJSS)</t>
  </si>
  <si>
    <t>12.2.</t>
  </si>
  <si>
    <t>pārrobežu projektu ieņēmumi</t>
  </si>
  <si>
    <t>12.2.1.</t>
  </si>
  <si>
    <t>ERASMUS + projekti</t>
  </si>
  <si>
    <t>12.2.2.</t>
  </si>
  <si>
    <t>citi pārrobežu projektu ieņēmumi</t>
  </si>
  <si>
    <t>12.3.</t>
  </si>
  <si>
    <t>ieņēmumi par nomu un īri</t>
  </si>
  <si>
    <t>12.3.1.</t>
  </si>
  <si>
    <t>ieņēmumi par telpu nomu</t>
  </si>
  <si>
    <t>12.3.2.</t>
  </si>
  <si>
    <t>ieņēmumi par zemes nomu</t>
  </si>
  <si>
    <t>12.3.3.</t>
  </si>
  <si>
    <t xml:space="preserve">pārējie ieņēmumi par nomu </t>
  </si>
  <si>
    <t>12.4.</t>
  </si>
  <si>
    <t>budžeta iestāžu maksas pakalpojumi</t>
  </si>
  <si>
    <t>12.4.1.</t>
  </si>
  <si>
    <t xml:space="preserve">budžeta iestāžu maksas pakalpojumi </t>
  </si>
  <si>
    <t>12.4.2.</t>
  </si>
  <si>
    <t xml:space="preserve">ieņēmumi no biļešu realizācijas </t>
  </si>
  <si>
    <t>12.5.</t>
  </si>
  <si>
    <t>pārējie ieņēmumi/stāvvietu ieņēmumi</t>
  </si>
  <si>
    <t>KOPĀ IEŅĒMUMI:</t>
  </si>
  <si>
    <t>F21010000 AS</t>
  </si>
  <si>
    <t>13.</t>
  </si>
  <si>
    <t>Naudas līdzekļu atlikums gada sākumā</t>
  </si>
  <si>
    <t>13.1.</t>
  </si>
  <si>
    <t>Naudas atlikums iezīmētiem mērķiem</t>
  </si>
  <si>
    <t>13.2.</t>
  </si>
  <si>
    <t>Naudas atlikums pašvaldības līdzekļi</t>
  </si>
  <si>
    <t>F40020010</t>
  </si>
  <si>
    <t>14.</t>
  </si>
  <si>
    <t>Valsts Kases kredīti</t>
  </si>
  <si>
    <t>14.1.</t>
  </si>
  <si>
    <t>14.2.</t>
  </si>
  <si>
    <t>Āra lifta izbūve pie A korpusa</t>
  </si>
  <si>
    <t>14.3.</t>
  </si>
  <si>
    <t>Ādažu vidusskolas D korpusa siltināšana</t>
  </si>
  <si>
    <t>14.5.</t>
  </si>
  <si>
    <t>14.4.</t>
  </si>
  <si>
    <t>Ādažu vidusskolas ēkas A korpusa, savienojuma daļas starp korpusiem (A un B), kā arī, vidusskolas centrālās daļas, tai skaitā torņa fasādes atjaunošana.</t>
  </si>
  <si>
    <t xml:space="preserve">Dzirnupes ielas tilta pārbūve I kārta </t>
  </si>
  <si>
    <t>14.6.</t>
  </si>
  <si>
    <t>14.7.</t>
  </si>
  <si>
    <t>14.8.</t>
  </si>
  <si>
    <t>14.9.</t>
  </si>
  <si>
    <t>KOPĀ PIEEJAMAIS FINANSĒJUMS:</t>
  </si>
  <si>
    <t>IZDEVUMU DAĻA</t>
  </si>
  <si>
    <t>01.000</t>
  </si>
  <si>
    <t>Vispārējie valdības dienesti</t>
  </si>
  <si>
    <t>pārvalde</t>
  </si>
  <si>
    <t>1.2.</t>
  </si>
  <si>
    <t>deputāti</t>
  </si>
  <si>
    <t>1.3.</t>
  </si>
  <si>
    <t>administratīvā komisija</t>
  </si>
  <si>
    <t>1.4.</t>
  </si>
  <si>
    <t>iepirkumu komisija</t>
  </si>
  <si>
    <t>1.5.</t>
  </si>
  <si>
    <t>vēlēšanu komisija</t>
  </si>
  <si>
    <t>1.6.</t>
  </si>
  <si>
    <t>pārējās komisijas</t>
  </si>
  <si>
    <t>1.7.</t>
  </si>
  <si>
    <t>aizņēmumu procentu maksājumi</t>
  </si>
  <si>
    <t>1.8.</t>
  </si>
  <si>
    <t>Iemaksas PFIF</t>
  </si>
  <si>
    <t>1.9.</t>
  </si>
  <si>
    <t xml:space="preserve">Informācijas tehnoloģiju nodaļa, vispārējas nozīmes dienestu darbība un pakalpojumi - datortīkla uzturēšana </t>
  </si>
  <si>
    <t>03.000</t>
  </si>
  <si>
    <t>Sabiedriskā kārtība un drošība</t>
  </si>
  <si>
    <t>04.000</t>
  </si>
  <si>
    <t>Ekonomiskā darbība</t>
  </si>
  <si>
    <t>Sabiedriskās attiecības, laikraksts</t>
  </si>
  <si>
    <t>Autoceļu fonds</t>
  </si>
  <si>
    <t>05.000</t>
  </si>
  <si>
    <t>Vides aizsardzība</t>
  </si>
  <si>
    <t>Dabas resursu nodokļa izlietojums</t>
  </si>
  <si>
    <t>06.000</t>
  </si>
  <si>
    <t>Pašvaldības teritoriju un mājokļu apsaimniekošana</t>
  </si>
  <si>
    <t>Izdevumi neparedzētiem gadījumiem</t>
  </si>
  <si>
    <t>Līdzdalības budžets</t>
  </si>
  <si>
    <t>5.3.</t>
  </si>
  <si>
    <t>Būvvalde</t>
  </si>
  <si>
    <t>5.4.</t>
  </si>
  <si>
    <t>Teritorijas plānošanas nodaļa</t>
  </si>
  <si>
    <t>5.5.</t>
  </si>
  <si>
    <t>Attīstības un projektu nodaļa</t>
  </si>
  <si>
    <t>5.5.1.</t>
  </si>
  <si>
    <t>nodaļa</t>
  </si>
  <si>
    <t>5.5.2.</t>
  </si>
  <si>
    <t>Projekts "Sabiedrība ar dvēseli"</t>
  </si>
  <si>
    <t>5.5.3.</t>
  </si>
  <si>
    <t>Iedzīvotāju iniciatīvas un konkursi.</t>
  </si>
  <si>
    <t>5.5.4.</t>
  </si>
  <si>
    <t>TEP “Atjaunojamo energoresursu izmantošana Ādažu novadā” (EUCF)</t>
  </si>
  <si>
    <t>5.5.5.</t>
  </si>
  <si>
    <t>”Mobilitātes punkta infrastruktūras izveidošana Rīgas metropoles areālā – “Carnikava””</t>
  </si>
  <si>
    <t>5.5.6.</t>
  </si>
  <si>
    <t>5.5.7.</t>
  </si>
  <si>
    <t>"Upesceļi II/Ūdenstūrisma pieejamības veicināšana (RiverwaysII/Facilitating access to watertourism activities)".</t>
  </si>
  <si>
    <t>5.5.8.</t>
  </si>
  <si>
    <t>5.5.9.</t>
  </si>
  <si>
    <t>5.5.10.</t>
  </si>
  <si>
    <t>Projekts jauniešu asociāciju federācija Eiropas mobilitātei. CERV programmas projekts "YOUTth and democracy: empowering Europe's next generation"</t>
  </si>
  <si>
    <t>5.5.11.</t>
  </si>
  <si>
    <t>5.5.12.</t>
  </si>
  <si>
    <t>"Blusu" kroga pārbūves tehniskā projekta izstrāde.</t>
  </si>
  <si>
    <t>5.5.13.</t>
  </si>
  <si>
    <t>5.6.</t>
  </si>
  <si>
    <t>Objektu un teritorijas apsaimniekošana un uzturēšana</t>
  </si>
  <si>
    <t>5.6.1.</t>
  </si>
  <si>
    <t xml:space="preserve">Nekustamā īpašumas nodaļa </t>
  </si>
  <si>
    <t>5.6.2.</t>
  </si>
  <si>
    <t>SAM 5.1.1. Pretplūdu pasākumi Ādažu centra polderī, Ādažu novadā</t>
  </si>
  <si>
    <t>5.6.3.</t>
  </si>
  <si>
    <t>5.6.4.</t>
  </si>
  <si>
    <t>P/A "Carnikavas komunālserviss" teritorijas un īpašumu apsaimniekošana</t>
  </si>
  <si>
    <t>5.6.5.</t>
  </si>
  <si>
    <t>Investīcijas energosaimniecības uzlabošanā</t>
  </si>
  <si>
    <t>5.6.6.</t>
  </si>
  <si>
    <t>Investīcijas vides pārvaldībā un uzlabošanā</t>
  </si>
  <si>
    <t>5.6.7.</t>
  </si>
  <si>
    <t>Investīcijas ceļu, ielu infrastruktūras attīstībā un uzlabošanā</t>
  </si>
  <si>
    <t>08.000</t>
  </si>
  <si>
    <t>Atpūta, kultūra un reliģija</t>
  </si>
  <si>
    <t>Kultūra</t>
  </si>
  <si>
    <t xml:space="preserve">Ādažu kultūras centrs </t>
  </si>
  <si>
    <t xml:space="preserve">Tautas nams "Ozolaine" </t>
  </si>
  <si>
    <t xml:space="preserve">Muzejs un Carnikavas novadpētniecības centrs </t>
  </si>
  <si>
    <t>6.1.4.</t>
  </si>
  <si>
    <t>Tūrisms</t>
  </si>
  <si>
    <t xml:space="preserve">Ādažu bibliotēka </t>
  </si>
  <si>
    <t>6.4.</t>
  </si>
  <si>
    <t>6.3.</t>
  </si>
  <si>
    <t xml:space="preserve">Carnikavas bibliotēka </t>
  </si>
  <si>
    <t>6.5.</t>
  </si>
  <si>
    <t>Sporta daļa</t>
  </si>
  <si>
    <t>6.6.</t>
  </si>
  <si>
    <t>Evaņģēliski luteriskās draudzes</t>
  </si>
  <si>
    <t>Multihalle</t>
  </si>
  <si>
    <t>10.000</t>
  </si>
  <si>
    <t>Sociālā aizsardzība</t>
  </si>
  <si>
    <t>Sociālais dienests</t>
  </si>
  <si>
    <t>7.1.1.</t>
  </si>
  <si>
    <t xml:space="preserve">Sociālās funkcijas nodrošināšana </t>
  </si>
  <si>
    <t>7.1.2.</t>
  </si>
  <si>
    <t>Pabalsti</t>
  </si>
  <si>
    <t>7.1.3.</t>
  </si>
  <si>
    <t>Mērķdotācija</t>
  </si>
  <si>
    <t>7.1.4.</t>
  </si>
  <si>
    <t>Asistentu pakalpojumi</t>
  </si>
  <si>
    <t>7.1.5.</t>
  </si>
  <si>
    <t>Uzturēšanas izdevumi (CKS)</t>
  </si>
  <si>
    <t>Stipendiāti / bezdarbnieki</t>
  </si>
  <si>
    <t>7.3.</t>
  </si>
  <si>
    <t>SAM 9311 Deinstitucionalizācija - Dienas centrs</t>
  </si>
  <si>
    <t>7.3.1.</t>
  </si>
  <si>
    <t xml:space="preserve">DI centra uzturēšanas izdevumi </t>
  </si>
  <si>
    <t>7.3.2.</t>
  </si>
  <si>
    <t>DI centra uzturēšanas izdevumi (CKS)</t>
  </si>
  <si>
    <t>7.4.</t>
  </si>
  <si>
    <t>Bāriņtiesa</t>
  </si>
  <si>
    <t>7.5.</t>
  </si>
  <si>
    <t>7.6.</t>
  </si>
  <si>
    <t>ANM pasākuma "Atbalsta pasākumi cilvēkiem ar invaliditāti mājokļu vides pieejamības nodrošināšanai" projekts</t>
  </si>
  <si>
    <t>7.7.</t>
  </si>
  <si>
    <t>SAM 9.2.4.2. projekts "Pasākumi vietējās sabiedrības veselības veicināšanai"</t>
  </si>
  <si>
    <t>09.000</t>
  </si>
  <si>
    <t>Izglītība</t>
  </si>
  <si>
    <t>Norēķini ar pašvaldību budžetiem par izglītības iestāžu pakalpojumiem</t>
  </si>
  <si>
    <t>Ādažu Pirmsskolas izglītības iestāde</t>
  </si>
  <si>
    <t>8.2.1.</t>
  </si>
  <si>
    <t>pedagogu algas, grāmatas (mērķdotācija)</t>
  </si>
  <si>
    <t>8.2.2.</t>
  </si>
  <si>
    <t>pārējās izmaksas</t>
  </si>
  <si>
    <t>8.2.3.</t>
  </si>
  <si>
    <t>uzturēšanas izmaksas (CKS)</t>
  </si>
  <si>
    <t>Kadagas PII</t>
  </si>
  <si>
    <t>8.3.1.</t>
  </si>
  <si>
    <t>8.3.2.</t>
  </si>
  <si>
    <t>8.3.3.</t>
  </si>
  <si>
    <t>8.4.</t>
  </si>
  <si>
    <t>Pirmsskolas izglītības iestāde "Riekstiņš"</t>
  </si>
  <si>
    <t>8.4.1.</t>
  </si>
  <si>
    <t>8.4.2.</t>
  </si>
  <si>
    <t>8.4.3.</t>
  </si>
  <si>
    <t>8.5.</t>
  </si>
  <si>
    <t>Pirmsskolas izglītības iestādes "Piejūra"</t>
  </si>
  <si>
    <t>8.5.1.</t>
  </si>
  <si>
    <t>8.5.2.</t>
  </si>
  <si>
    <t>8.5.3.</t>
  </si>
  <si>
    <t>8.6.</t>
  </si>
  <si>
    <t>Privātās izglītības iestādes</t>
  </si>
  <si>
    <t>8.7.</t>
  </si>
  <si>
    <t>Carnikavas vidusskola</t>
  </si>
  <si>
    <t>8.7.1.</t>
  </si>
  <si>
    <t>8.7.2.</t>
  </si>
  <si>
    <t>ēdināšana (mērķdotācija)</t>
  </si>
  <si>
    <t>8.7.3.</t>
  </si>
  <si>
    <t>8.7.4.</t>
  </si>
  <si>
    <t>8.7.5.</t>
  </si>
  <si>
    <t>projekts "Skolas soma"</t>
  </si>
  <si>
    <t>8.7.6.</t>
  </si>
  <si>
    <t>projekti Erasmus+; NordPlus</t>
  </si>
  <si>
    <t>8.8.</t>
  </si>
  <si>
    <t>Ādažu vidusskola</t>
  </si>
  <si>
    <t>8.8.1.</t>
  </si>
  <si>
    <t>8.8.2.</t>
  </si>
  <si>
    <t>8.8.3.</t>
  </si>
  <si>
    <t>8.8.4.</t>
  </si>
  <si>
    <t>projekts Erasmus+</t>
  </si>
  <si>
    <t>8.8.5.</t>
  </si>
  <si>
    <t>8.8.6.</t>
  </si>
  <si>
    <t>8.8.7.</t>
  </si>
  <si>
    <t>8.8.8.</t>
  </si>
  <si>
    <t>sākumskolas uzturēšanas izmaksas</t>
  </si>
  <si>
    <t>8.8.9.</t>
  </si>
  <si>
    <t>sākumskolas uzturēšanas izmaksas (CKS)</t>
  </si>
  <si>
    <t>8.8.10.</t>
  </si>
  <si>
    <t>sākumskolas ēdināšana (mērķdotācija)</t>
  </si>
  <si>
    <t>8.8.11.</t>
  </si>
  <si>
    <t xml:space="preserve">PII </t>
  </si>
  <si>
    <t>8.8.11.1.</t>
  </si>
  <si>
    <t>- pedagogu algas (mērķdotācija)</t>
  </si>
  <si>
    <t>8.8.11.2.</t>
  </si>
  <si>
    <t>-  uzturēšana</t>
  </si>
  <si>
    <t>8.8.11.3.</t>
  </si>
  <si>
    <t>- uzturēšanas izmaksas (CKS)</t>
  </si>
  <si>
    <t>8.9.</t>
  </si>
  <si>
    <t>Ādažu novada mākslu skola</t>
  </si>
  <si>
    <t>8.9.1.</t>
  </si>
  <si>
    <t>pedagogu algas (mērķdotācija)</t>
  </si>
  <si>
    <t>8.9.2.</t>
  </si>
  <si>
    <t>8.10.</t>
  </si>
  <si>
    <t>Sporta skola</t>
  </si>
  <si>
    <t>8.10.1.</t>
  </si>
  <si>
    <t>8.10.2.</t>
  </si>
  <si>
    <t>Pašvaldības finansējums</t>
  </si>
  <si>
    <t>8.11.</t>
  </si>
  <si>
    <t xml:space="preserve">Izglītības un jauniešu lietu pārvalde </t>
  </si>
  <si>
    <t>8.12.</t>
  </si>
  <si>
    <t>Līdzfinansējums skolēnu dalībai konkursos</t>
  </si>
  <si>
    <t>8.13.</t>
  </si>
  <si>
    <t>8.14.</t>
  </si>
  <si>
    <t>Teritorijas novērtēšana pirms būvprojekta izstrādes un būvprojekts jaunas pamatskolas izveidei Ādažu pilsētā</t>
  </si>
  <si>
    <t>8.15.</t>
  </si>
  <si>
    <t>Latvijas Skolu jaunatnes dziesmu un deju svētki</t>
  </si>
  <si>
    <t>KOPĀ IZDEVUMI:</t>
  </si>
  <si>
    <t>F40020020</t>
  </si>
  <si>
    <t>Kredītu pamatsummas atmaksa</t>
  </si>
  <si>
    <t>PAVISAM KOPĀ IZDEVUMI:</t>
  </si>
  <si>
    <t>F21010000 AB</t>
  </si>
  <si>
    <t>-</t>
  </si>
  <si>
    <t>Naudas līdzekļu atlikums uz gada beigām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</si>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</sst>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NewRoman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186"/>
    </font>
    <font>
      <sz val="12"/>
      <color rgb="FFFF0000"/>
      <name val="TimesNewRoman,Bold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NewRoman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5" fontId="10" fillId="0" borderId="0" xfId="1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center" indent="2"/>
    </xf>
    <xf numFmtId="0" fontId="14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3"/>
    </xf>
    <xf numFmtId="164" fontId="11" fillId="0" borderId="1" xfId="1" applyNumberFormat="1" applyFont="1" applyFill="1" applyBorder="1" applyAlignment="1">
      <alignment horizontal="right" vertical="center"/>
    </xf>
    <xf numFmtId="0" fontId="12" fillId="0" borderId="1" xfId="2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165" fontId="0" fillId="0" borderId="0" xfId="0" applyNumberFormat="1"/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165" fontId="9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/>
    </xf>
    <xf numFmtId="164" fontId="0" fillId="0" borderId="0" xfId="1" applyNumberFormat="1" applyFont="1" applyFill="1"/>
    <xf numFmtId="0" fontId="11" fillId="0" borderId="1" xfId="0" applyFont="1" applyBorder="1" applyAlignment="1">
      <alignment horizontal="left" vertical="center" wrapText="1" indent="5"/>
    </xf>
    <xf numFmtId="0" fontId="12" fillId="2" borderId="2" xfId="3" applyFont="1" applyFill="1" applyBorder="1" applyAlignment="1">
      <alignment horizontal="left" indent="3"/>
    </xf>
    <xf numFmtId="0" fontId="12" fillId="0" borderId="2" xfId="3" applyFont="1" applyBorder="1" applyAlignment="1">
      <alignment horizontal="left" indent="3"/>
    </xf>
    <xf numFmtId="0" fontId="11" fillId="0" borderId="1" xfId="0" applyFont="1" applyBorder="1" applyAlignment="1">
      <alignment horizontal="left" vertical="center" wrapText="1" indent="4"/>
    </xf>
    <xf numFmtId="49" fontId="12" fillId="0" borderId="1" xfId="2" applyNumberFormat="1" applyFont="1" applyBorder="1" applyAlignment="1">
      <alignment horizontal="left" wrapText="1" indent="4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2"/>
    </xf>
    <xf numFmtId="0" fontId="10" fillId="0" borderId="1" xfId="0" applyFont="1" applyBorder="1" applyAlignment="1">
      <alignment horizontal="left" vertical="center" wrapText="1" indent="4"/>
    </xf>
    <xf numFmtId="164" fontId="10" fillId="0" borderId="1" xfId="1" applyNumberFormat="1" applyFont="1" applyFill="1" applyBorder="1" applyAlignment="1">
      <alignment horizontal="right" vertical="center"/>
    </xf>
    <xf numFmtId="164" fontId="4" fillId="0" borderId="0" xfId="1" applyNumberFormat="1" applyFont="1" applyFill="1"/>
    <xf numFmtId="164" fontId="9" fillId="0" borderId="0" xfId="1" applyNumberFormat="1" applyFont="1" applyFill="1" applyAlignment="1">
      <alignment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/>
    <xf numFmtId="164" fontId="13" fillId="0" borderId="1" xfId="1" applyNumberFormat="1" applyFont="1" applyFill="1" applyBorder="1"/>
    <xf numFmtId="164" fontId="14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Parasts 2 2 5" xfId="2" xr:uid="{FDC68AA8-0DA6-43C5-8B4F-E83EE6100C39}"/>
    <cellStyle name="Parasts 2 2 5 3" xfId="3" xr:uid="{70A8A42F-2C5F-4391-A92A-538FBDA08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A80A-2205-48A6-B4DD-9253C821BDF4}">
  <sheetPr>
    <tabColor rgb="FF00B050"/>
    <pageSetUpPr fitToPage="1"/>
  </sheetPr>
  <dimension ref="B1:F246"/>
  <sheetViews>
    <sheetView tabSelected="1" zoomScale="110" zoomScaleNormal="110" workbookViewId="0">
      <selection activeCell="E1" sqref="E1:E1048576"/>
    </sheetView>
  </sheetViews>
  <sheetFormatPr defaultRowHeight="15"/>
  <cols>
    <col min="1" max="1" width="3" customWidth="1"/>
    <col min="2" max="2" width="13.5703125" customWidth="1"/>
    <col min="3" max="3" width="11.5703125" style="1" customWidth="1"/>
    <col min="4" max="4" width="53" customWidth="1"/>
    <col min="5" max="5" width="19.140625" style="36" customWidth="1"/>
    <col min="6" max="6" width="4.28515625" customWidth="1"/>
  </cols>
  <sheetData>
    <row r="1" spans="2:6" ht="15.75">
      <c r="F1" s="2"/>
    </row>
    <row r="2" spans="2:6" ht="15.75">
      <c r="D2" s="3"/>
      <c r="E2" s="46"/>
      <c r="F2" s="4"/>
    </row>
    <row r="3" spans="2:6" ht="15.75">
      <c r="D3" s="3"/>
      <c r="E3" s="46"/>
      <c r="F3" s="5"/>
    </row>
    <row r="4" spans="2:6" ht="15.75">
      <c r="D4" s="3"/>
      <c r="E4" s="46"/>
      <c r="F4" s="4"/>
    </row>
    <row r="5" spans="2:6" ht="15.75">
      <c r="F5" s="6"/>
    </row>
    <row r="6" spans="2:6" ht="18.75">
      <c r="B6" s="52" t="s">
        <v>0</v>
      </c>
      <c r="C6" s="52"/>
      <c r="D6" s="52"/>
      <c r="E6" s="52"/>
      <c r="F6" s="7"/>
    </row>
    <row r="7" spans="2:6" ht="15.75">
      <c r="B7" s="8"/>
      <c r="C7" s="9"/>
      <c r="D7" s="10" t="s">
        <v>1</v>
      </c>
      <c r="E7" s="47"/>
      <c r="F7" s="9"/>
    </row>
    <row r="8" spans="2:6" ht="28.5">
      <c r="B8" s="11" t="s">
        <v>2</v>
      </c>
      <c r="C8" s="12" t="s">
        <v>3</v>
      </c>
      <c r="D8" s="11" t="s">
        <v>4</v>
      </c>
      <c r="E8" s="48" t="s">
        <v>5</v>
      </c>
      <c r="F8" s="13"/>
    </row>
    <row r="9" spans="2:6">
      <c r="B9" s="14"/>
      <c r="C9" s="12" t="s">
        <v>6</v>
      </c>
      <c r="D9" s="15" t="s">
        <v>7</v>
      </c>
      <c r="E9" s="45">
        <f>SUM(E10,E12,E22)</f>
        <v>42715457.384117648</v>
      </c>
      <c r="F9" s="16"/>
    </row>
    <row r="10" spans="2:6">
      <c r="B10" s="14" t="s">
        <v>8</v>
      </c>
      <c r="C10" s="17" t="s">
        <v>9</v>
      </c>
      <c r="D10" s="15" t="s">
        <v>10</v>
      </c>
      <c r="E10" s="45">
        <f>E11</f>
        <v>39439118</v>
      </c>
      <c r="F10" s="16"/>
    </row>
    <row r="11" spans="2:6">
      <c r="B11" s="18"/>
      <c r="C11" s="18" t="s">
        <v>11</v>
      </c>
      <c r="D11" s="19" t="s">
        <v>12</v>
      </c>
      <c r="E11" s="49">
        <v>39439118</v>
      </c>
      <c r="F11" s="16"/>
    </row>
    <row r="12" spans="2:6">
      <c r="B12" s="18"/>
      <c r="C12" s="17" t="s">
        <v>13</v>
      </c>
      <c r="D12" s="15" t="s">
        <v>14</v>
      </c>
      <c r="E12" s="50">
        <f>SUM(E13,E16,E19)</f>
        <v>3211339.3841176471</v>
      </c>
      <c r="F12" s="16"/>
    </row>
    <row r="13" spans="2:6">
      <c r="B13" s="14" t="s">
        <v>15</v>
      </c>
      <c r="C13" s="17" t="s">
        <v>16</v>
      </c>
      <c r="D13" s="15" t="s">
        <v>17</v>
      </c>
      <c r="E13" s="45">
        <f>SUM(E14:E15)</f>
        <v>2082625.09</v>
      </c>
      <c r="F13" s="16"/>
    </row>
    <row r="14" spans="2:6">
      <c r="B14" s="18"/>
      <c r="C14" s="18" t="s">
        <v>18</v>
      </c>
      <c r="D14" s="19" t="s">
        <v>12</v>
      </c>
      <c r="E14" s="49">
        <v>1945625.09</v>
      </c>
      <c r="F14" s="16"/>
    </row>
    <row r="15" spans="2:6">
      <c r="B15" s="18"/>
      <c r="C15" s="18" t="s">
        <v>19</v>
      </c>
      <c r="D15" s="19" t="s">
        <v>20</v>
      </c>
      <c r="E15" s="49">
        <v>137000</v>
      </c>
      <c r="F15" s="16"/>
    </row>
    <row r="16" spans="2:6">
      <c r="B16" s="14" t="s">
        <v>21</v>
      </c>
      <c r="C16" s="17" t="s">
        <v>22</v>
      </c>
      <c r="D16" s="15" t="s">
        <v>23</v>
      </c>
      <c r="E16" s="45">
        <f>SUM(E17:E18)</f>
        <v>392227.76470588235</v>
      </c>
      <c r="F16" s="16"/>
    </row>
    <row r="17" spans="2:6">
      <c r="B17" s="18"/>
      <c r="C17" s="18" t="s">
        <v>24</v>
      </c>
      <c r="D17" s="19" t="s">
        <v>25</v>
      </c>
      <c r="E17" s="49">
        <v>362227.76470588235</v>
      </c>
      <c r="F17" s="16"/>
    </row>
    <row r="18" spans="2:6">
      <c r="B18" s="18"/>
      <c r="C18" s="18" t="s">
        <v>26</v>
      </c>
      <c r="D18" s="19" t="s">
        <v>20</v>
      </c>
      <c r="E18" s="49">
        <v>30000</v>
      </c>
      <c r="F18" s="16"/>
    </row>
    <row r="19" spans="2:6" ht="28.5">
      <c r="B19" s="14" t="s">
        <v>27</v>
      </c>
      <c r="C19" s="17" t="s">
        <v>28</v>
      </c>
      <c r="D19" s="15" t="s">
        <v>29</v>
      </c>
      <c r="E19" s="45">
        <f>SUM(E20:E21)</f>
        <v>736486.5294117647</v>
      </c>
      <c r="F19" s="16"/>
    </row>
    <row r="20" spans="2:6">
      <c r="B20" s="18"/>
      <c r="C20" s="18" t="s">
        <v>30</v>
      </c>
      <c r="D20" s="19" t="s">
        <v>25</v>
      </c>
      <c r="E20" s="49">
        <v>665898.5294117647</v>
      </c>
      <c r="F20" s="16"/>
    </row>
    <row r="21" spans="2:6">
      <c r="B21" s="18"/>
      <c r="C21" s="18" t="s">
        <v>31</v>
      </c>
      <c r="D21" s="19" t="s">
        <v>20</v>
      </c>
      <c r="E21" s="49">
        <v>70588</v>
      </c>
      <c r="F21" s="16"/>
    </row>
    <row r="22" spans="2:6" ht="28.5">
      <c r="B22" s="14" t="s">
        <v>32</v>
      </c>
      <c r="C22" s="17" t="s">
        <v>33</v>
      </c>
      <c r="D22" s="15" t="s">
        <v>34</v>
      </c>
      <c r="E22" s="50">
        <f>SUM(E23:E24)</f>
        <v>65000</v>
      </c>
      <c r="F22" s="16"/>
    </row>
    <row r="23" spans="2:6">
      <c r="B23" s="18"/>
      <c r="C23" s="18" t="s">
        <v>35</v>
      </c>
      <c r="D23" s="19" t="s">
        <v>36</v>
      </c>
      <c r="E23" s="49">
        <v>5000</v>
      </c>
      <c r="F23" s="16"/>
    </row>
    <row r="24" spans="2:6">
      <c r="B24" s="14"/>
      <c r="C24" s="18" t="s">
        <v>37</v>
      </c>
      <c r="D24" s="19" t="s">
        <v>38</v>
      </c>
      <c r="E24" s="49">
        <v>60000</v>
      </c>
      <c r="F24" s="16"/>
    </row>
    <row r="25" spans="2:6">
      <c r="B25" s="14" t="s">
        <v>39</v>
      </c>
      <c r="C25" s="17" t="s">
        <v>40</v>
      </c>
      <c r="D25" s="15" t="s">
        <v>41</v>
      </c>
      <c r="E25" s="45">
        <f>SUM(E26,E30)</f>
        <v>144060</v>
      </c>
      <c r="F25" s="16"/>
    </row>
    <row r="26" spans="2:6">
      <c r="B26" s="18"/>
      <c r="C26" s="18" t="s">
        <v>42</v>
      </c>
      <c r="D26" s="19" t="s">
        <v>43</v>
      </c>
      <c r="E26" s="24">
        <f>SUM(E27:E29)</f>
        <v>6100</v>
      </c>
      <c r="F26" s="16"/>
    </row>
    <row r="27" spans="2:6" ht="25.5">
      <c r="B27" s="20"/>
      <c r="C27" s="20" t="s">
        <v>44</v>
      </c>
      <c r="D27" s="21" t="s">
        <v>45</v>
      </c>
      <c r="E27" s="49">
        <v>1100</v>
      </c>
      <c r="F27" s="16"/>
    </row>
    <row r="28" spans="2:6" ht="25.5">
      <c r="B28" s="20"/>
      <c r="C28" s="20" t="s">
        <v>46</v>
      </c>
      <c r="D28" s="21" t="s">
        <v>47</v>
      </c>
      <c r="E28" s="49">
        <v>4500</v>
      </c>
      <c r="F28" s="16"/>
    </row>
    <row r="29" spans="2:6" ht="25.5">
      <c r="B29" s="20"/>
      <c r="C29" s="20" t="s">
        <v>48</v>
      </c>
      <c r="D29" s="21" t="s">
        <v>49</v>
      </c>
      <c r="E29" s="49">
        <v>500</v>
      </c>
      <c r="F29" s="16"/>
    </row>
    <row r="30" spans="2:6">
      <c r="B30" s="18"/>
      <c r="C30" s="18" t="s">
        <v>50</v>
      </c>
      <c r="D30" s="19" t="s">
        <v>51</v>
      </c>
      <c r="E30" s="24">
        <f>SUM(E31:E36)</f>
        <v>137960</v>
      </c>
      <c r="F30" s="16"/>
    </row>
    <row r="31" spans="2:6" ht="25.5">
      <c r="B31" s="20"/>
      <c r="C31" s="20" t="s">
        <v>52</v>
      </c>
      <c r="D31" s="21" t="s">
        <v>53</v>
      </c>
      <c r="E31" s="49">
        <v>100</v>
      </c>
      <c r="F31" s="16"/>
    </row>
    <row r="32" spans="2:6" ht="25.5">
      <c r="B32" s="20"/>
      <c r="C32" s="20" t="s">
        <v>54</v>
      </c>
      <c r="D32" s="21" t="s">
        <v>55</v>
      </c>
      <c r="E32" s="49">
        <v>1860</v>
      </c>
      <c r="F32" s="16"/>
    </row>
    <row r="33" spans="2:6">
      <c r="B33" s="20"/>
      <c r="C33" s="20" t="s">
        <v>56</v>
      </c>
      <c r="D33" s="21" t="s">
        <v>57</v>
      </c>
      <c r="E33" s="49">
        <v>33000</v>
      </c>
      <c r="F33" s="16"/>
    </row>
    <row r="34" spans="2:6" ht="25.5">
      <c r="B34" s="20"/>
      <c r="C34" s="20" t="s">
        <v>58</v>
      </c>
      <c r="D34" s="21" t="s">
        <v>59</v>
      </c>
      <c r="E34" s="49">
        <v>13000</v>
      </c>
      <c r="F34" s="16"/>
    </row>
    <row r="35" spans="2:6">
      <c r="B35" s="20"/>
      <c r="C35" s="20" t="s">
        <v>60</v>
      </c>
      <c r="D35" s="21" t="s">
        <v>61</v>
      </c>
      <c r="E35" s="49">
        <v>85000</v>
      </c>
      <c r="F35" s="16"/>
    </row>
    <row r="36" spans="2:6">
      <c r="B36" s="20"/>
      <c r="C36" s="20" t="s">
        <v>62</v>
      </c>
      <c r="D36" s="21" t="s">
        <v>63</v>
      </c>
      <c r="E36" s="49">
        <v>5000</v>
      </c>
      <c r="F36" s="16"/>
    </row>
    <row r="37" spans="2:6">
      <c r="B37" s="14" t="s">
        <v>64</v>
      </c>
      <c r="C37" s="17" t="s">
        <v>65</v>
      </c>
      <c r="D37" s="15" t="s">
        <v>66</v>
      </c>
      <c r="E37" s="45">
        <f>SUM(E38:E39)</f>
        <v>130000</v>
      </c>
      <c r="F37" s="16"/>
    </row>
    <row r="38" spans="2:6">
      <c r="B38" s="18"/>
      <c r="C38" s="18" t="s">
        <v>67</v>
      </c>
      <c r="D38" s="19" t="s">
        <v>66</v>
      </c>
      <c r="E38" s="49">
        <v>90000</v>
      </c>
      <c r="F38" s="16"/>
    </row>
    <row r="39" spans="2:6">
      <c r="B39" s="18"/>
      <c r="C39" s="18" t="s">
        <v>68</v>
      </c>
      <c r="D39" s="19" t="s">
        <v>69</v>
      </c>
      <c r="E39" s="49">
        <v>40000</v>
      </c>
      <c r="F39" s="16"/>
    </row>
    <row r="40" spans="2:6">
      <c r="B40" s="14" t="s">
        <v>70</v>
      </c>
      <c r="C40" s="17" t="s">
        <v>71</v>
      </c>
      <c r="D40" s="15" t="s">
        <v>72</v>
      </c>
      <c r="E40" s="45">
        <f>SUM(E41:E43)</f>
        <v>35728</v>
      </c>
      <c r="F40" s="16"/>
    </row>
    <row r="41" spans="2:6">
      <c r="B41" s="18"/>
      <c r="C41" s="18" t="s">
        <v>73</v>
      </c>
      <c r="D41" s="19" t="s">
        <v>74</v>
      </c>
      <c r="E41" s="49">
        <v>25728</v>
      </c>
      <c r="F41" s="16"/>
    </row>
    <row r="42" spans="2:6">
      <c r="B42" s="18"/>
      <c r="C42" s="18" t="s">
        <v>75</v>
      </c>
      <c r="D42" s="19" t="s">
        <v>76</v>
      </c>
      <c r="E42" s="49">
        <v>0</v>
      </c>
      <c r="F42" s="16"/>
    </row>
    <row r="43" spans="2:6">
      <c r="B43" s="18"/>
      <c r="C43" s="18" t="s">
        <v>77</v>
      </c>
      <c r="D43" s="19" t="s">
        <v>78</v>
      </c>
      <c r="E43" s="49">
        <v>10000</v>
      </c>
      <c r="F43" s="16"/>
    </row>
    <row r="44" spans="2:6">
      <c r="B44" s="14" t="s">
        <v>79</v>
      </c>
      <c r="C44" s="17" t="s">
        <v>80</v>
      </c>
      <c r="D44" s="15" t="s">
        <v>81</v>
      </c>
      <c r="E44" s="45">
        <v>0</v>
      </c>
      <c r="F44" s="16"/>
    </row>
    <row r="45" spans="2:6">
      <c r="B45" s="14" t="s">
        <v>82</v>
      </c>
      <c r="C45" s="17" t="s">
        <v>83</v>
      </c>
      <c r="D45" s="15" t="s">
        <v>84</v>
      </c>
      <c r="E45" s="45">
        <f>SUM(E46,E65)</f>
        <v>17618700.849522423</v>
      </c>
      <c r="F45" s="16"/>
    </row>
    <row r="46" spans="2:6">
      <c r="B46" s="14"/>
      <c r="C46" s="18" t="s">
        <v>85</v>
      </c>
      <c r="D46" s="19" t="s">
        <v>86</v>
      </c>
      <c r="E46" s="24">
        <f>SUM(E47:E50,E57:E64,E53)</f>
        <v>9758404</v>
      </c>
      <c r="F46" s="16"/>
    </row>
    <row r="47" spans="2:6">
      <c r="B47" s="18"/>
      <c r="C47" s="22" t="s">
        <v>87</v>
      </c>
      <c r="D47" s="19" t="s">
        <v>88</v>
      </c>
      <c r="E47" s="49">
        <v>718764</v>
      </c>
      <c r="F47" s="16"/>
    </row>
    <row r="48" spans="2:6">
      <c r="B48" s="18"/>
      <c r="C48" s="22" t="s">
        <v>89</v>
      </c>
      <c r="D48" s="19" t="s">
        <v>90</v>
      </c>
      <c r="E48" s="49">
        <v>313180</v>
      </c>
      <c r="F48" s="16"/>
    </row>
    <row r="49" spans="2:6">
      <c r="B49" s="18"/>
      <c r="C49" s="22" t="s">
        <v>91</v>
      </c>
      <c r="D49" s="19" t="s">
        <v>92</v>
      </c>
      <c r="E49" s="49">
        <v>341692</v>
      </c>
      <c r="F49" s="16"/>
    </row>
    <row r="50" spans="2:6">
      <c r="B50" s="18"/>
      <c r="C50" s="22" t="s">
        <v>93</v>
      </c>
      <c r="D50" s="19" t="s">
        <v>94</v>
      </c>
      <c r="E50" s="49">
        <f>SUM(E51:E52)</f>
        <v>0</v>
      </c>
      <c r="F50" s="16"/>
    </row>
    <row r="51" spans="2:6">
      <c r="B51" s="18"/>
      <c r="C51" s="23" t="s">
        <v>95</v>
      </c>
      <c r="D51" s="21" t="s">
        <v>96</v>
      </c>
      <c r="E51" s="49"/>
      <c r="F51" s="16"/>
    </row>
    <row r="52" spans="2:6">
      <c r="B52" s="18"/>
      <c r="C52" s="23" t="s">
        <v>97</v>
      </c>
      <c r="D52" s="21" t="s">
        <v>98</v>
      </c>
      <c r="E52" s="49"/>
      <c r="F52" s="16"/>
    </row>
    <row r="53" spans="2:6">
      <c r="B53" s="18"/>
      <c r="C53" s="22" t="s">
        <v>99</v>
      </c>
      <c r="D53" s="19" t="s">
        <v>100</v>
      </c>
      <c r="E53" s="24">
        <f>SUM(E54:E56)</f>
        <v>7121916</v>
      </c>
      <c r="F53" s="16"/>
    </row>
    <row r="54" spans="2:6">
      <c r="B54" s="20"/>
      <c r="C54" s="23" t="s">
        <v>101</v>
      </c>
      <c r="D54" s="21" t="s">
        <v>102</v>
      </c>
      <c r="E54" s="51">
        <v>1065868</v>
      </c>
      <c r="F54" s="16"/>
    </row>
    <row r="55" spans="2:6">
      <c r="B55" s="20"/>
      <c r="C55" s="23" t="s">
        <v>103</v>
      </c>
      <c r="D55" s="21" t="s">
        <v>104</v>
      </c>
      <c r="E55" s="51">
        <v>5542646</v>
      </c>
      <c r="F55" s="16"/>
    </row>
    <row r="56" spans="2:6">
      <c r="B56" s="20"/>
      <c r="C56" s="23" t="s">
        <v>105</v>
      </c>
      <c r="D56" s="21" t="s">
        <v>106</v>
      </c>
      <c r="E56" s="51">
        <v>513402</v>
      </c>
      <c r="F56" s="16"/>
    </row>
    <row r="57" spans="2:6">
      <c r="B57" s="18"/>
      <c r="C57" s="22" t="s">
        <v>107</v>
      </c>
      <c r="D57" s="19" t="s">
        <v>108</v>
      </c>
      <c r="E57" s="24">
        <v>26360</v>
      </c>
      <c r="F57" s="16"/>
    </row>
    <row r="58" spans="2:6">
      <c r="B58" s="18"/>
      <c r="C58" s="22" t="s">
        <v>109</v>
      </c>
      <c r="D58" s="19" t="s">
        <v>110</v>
      </c>
      <c r="E58" s="24">
        <v>37535</v>
      </c>
      <c r="F58" s="16"/>
    </row>
    <row r="59" spans="2:6">
      <c r="B59" s="18"/>
      <c r="C59" s="22" t="s">
        <v>111</v>
      </c>
      <c r="D59" s="19" t="s">
        <v>112</v>
      </c>
      <c r="E59" s="24">
        <v>11142</v>
      </c>
      <c r="F59" s="16"/>
    </row>
    <row r="60" spans="2:6">
      <c r="B60" s="18"/>
      <c r="C60" s="22" t="s">
        <v>113</v>
      </c>
      <c r="D60" s="19" t="s">
        <v>114</v>
      </c>
      <c r="E60" s="24">
        <v>580000</v>
      </c>
      <c r="F60" s="16"/>
    </row>
    <row r="61" spans="2:6">
      <c r="B61" s="18"/>
      <c r="C61" s="22" t="s">
        <v>115</v>
      </c>
      <c r="D61" s="19" t="s">
        <v>116</v>
      </c>
      <c r="E61" s="24">
        <v>406576</v>
      </c>
      <c r="F61" s="16"/>
    </row>
    <row r="62" spans="2:6">
      <c r="B62" s="18"/>
      <c r="C62" s="22" t="s">
        <v>117</v>
      </c>
      <c r="D62" s="19" t="s">
        <v>118</v>
      </c>
      <c r="E62" s="36">
        <v>70000</v>
      </c>
      <c r="F62" s="16"/>
    </row>
    <row r="63" spans="2:6">
      <c r="B63" s="18"/>
      <c r="C63" s="22" t="s">
        <v>119</v>
      </c>
      <c r="D63" s="19" t="s">
        <v>121</v>
      </c>
      <c r="E63" s="24">
        <v>12607</v>
      </c>
      <c r="F63" s="16"/>
    </row>
    <row r="64" spans="2:6">
      <c r="B64" s="18"/>
      <c r="C64" s="22" t="s">
        <v>122</v>
      </c>
      <c r="D64" s="19" t="s">
        <v>123</v>
      </c>
      <c r="E64" s="24">
        <v>118632</v>
      </c>
      <c r="F64" s="16"/>
    </row>
    <row r="65" spans="2:6">
      <c r="B65" s="18" t="s">
        <v>124</v>
      </c>
      <c r="C65" s="18" t="s">
        <v>125</v>
      </c>
      <c r="D65" s="19" t="s">
        <v>126</v>
      </c>
      <c r="E65" s="24">
        <f>SUM(E66:E74)</f>
        <v>7860296.849522423</v>
      </c>
      <c r="F65" s="16"/>
    </row>
    <row r="66" spans="2:6" ht="30">
      <c r="B66" s="18"/>
      <c r="C66" s="22" t="s">
        <v>127</v>
      </c>
      <c r="D66" s="25" t="s">
        <v>128</v>
      </c>
      <c r="E66" s="24">
        <v>638646</v>
      </c>
      <c r="F66" s="16"/>
    </row>
    <row r="67" spans="2:6">
      <c r="B67" s="22"/>
      <c r="C67" s="22" t="s">
        <v>130</v>
      </c>
      <c r="D67" s="19" t="s">
        <v>131</v>
      </c>
      <c r="E67" s="24">
        <v>103070</v>
      </c>
      <c r="F67" s="16"/>
    </row>
    <row r="68" spans="2:6">
      <c r="B68" s="22"/>
      <c r="C68" s="22" t="s">
        <v>129</v>
      </c>
      <c r="D68" s="26" t="s">
        <v>133</v>
      </c>
      <c r="E68" s="24">
        <v>267455</v>
      </c>
      <c r="F68" s="16"/>
    </row>
    <row r="69" spans="2:6" ht="30">
      <c r="B69" s="22"/>
      <c r="C69" s="22" t="s">
        <v>132</v>
      </c>
      <c r="D69" s="26" t="s">
        <v>135</v>
      </c>
      <c r="E69" s="24">
        <v>217332</v>
      </c>
      <c r="F69" s="16"/>
    </row>
    <row r="70" spans="2:6">
      <c r="B70" s="22"/>
      <c r="C70" s="22" t="s">
        <v>136</v>
      </c>
      <c r="D70" s="26" t="s">
        <v>137</v>
      </c>
      <c r="E70" s="24">
        <v>308658.84952242271</v>
      </c>
      <c r="F70" s="16"/>
    </row>
    <row r="71" spans="2:6" ht="30">
      <c r="B71" s="22"/>
      <c r="C71" s="22" t="s">
        <v>138</v>
      </c>
      <c r="D71" s="26" t="s">
        <v>139</v>
      </c>
      <c r="E71" s="24">
        <v>2500000</v>
      </c>
      <c r="F71" s="16"/>
    </row>
    <row r="72" spans="2:6" ht="30">
      <c r="B72" s="22"/>
      <c r="C72" s="22" t="s">
        <v>140</v>
      </c>
      <c r="D72" s="26" t="s">
        <v>141</v>
      </c>
      <c r="E72" s="24">
        <v>830550</v>
      </c>
      <c r="F72" s="16"/>
    </row>
    <row r="73" spans="2:6">
      <c r="B73" s="22"/>
      <c r="C73" s="22" t="s">
        <v>134</v>
      </c>
      <c r="D73" s="25" t="s">
        <v>142</v>
      </c>
      <c r="E73" s="24">
        <v>2661252</v>
      </c>
      <c r="F73" s="16"/>
    </row>
    <row r="74" spans="2:6">
      <c r="B74" s="22"/>
      <c r="C74" s="22" t="s">
        <v>143</v>
      </c>
      <c r="D74" s="25" t="s">
        <v>144</v>
      </c>
      <c r="E74" s="24">
        <v>333333</v>
      </c>
      <c r="F74" s="16"/>
    </row>
    <row r="75" spans="2:6">
      <c r="B75" s="14" t="s">
        <v>145</v>
      </c>
      <c r="C75" s="17" t="s">
        <v>146</v>
      </c>
      <c r="D75" s="15" t="s">
        <v>147</v>
      </c>
      <c r="E75" s="45">
        <f>E76</f>
        <v>350000</v>
      </c>
      <c r="F75" s="16"/>
    </row>
    <row r="76" spans="2:6">
      <c r="B76" s="18"/>
      <c r="C76" s="18" t="s">
        <v>148</v>
      </c>
      <c r="D76" s="19" t="s">
        <v>149</v>
      </c>
      <c r="E76" s="24">
        <v>350000</v>
      </c>
      <c r="F76" s="16"/>
    </row>
    <row r="77" spans="2:6">
      <c r="B77" s="14" t="s">
        <v>150</v>
      </c>
      <c r="C77" s="17" t="s">
        <v>151</v>
      </c>
      <c r="D77" s="15" t="s">
        <v>152</v>
      </c>
      <c r="E77" s="45">
        <f>SUM(E78,E81,E84,E88,E91)</f>
        <v>800453.6</v>
      </c>
      <c r="F77" s="16"/>
    </row>
    <row r="78" spans="2:6">
      <c r="B78" s="18"/>
      <c r="C78" s="18" t="s">
        <v>153</v>
      </c>
      <c r="D78" s="19" t="s">
        <v>154</v>
      </c>
      <c r="E78" s="24">
        <f>SUM(E79:E80)</f>
        <v>219800</v>
      </c>
      <c r="F78" s="16"/>
    </row>
    <row r="79" spans="2:6">
      <c r="B79" s="22"/>
      <c r="C79" s="22" t="s">
        <v>155</v>
      </c>
      <c r="D79" s="26" t="s">
        <v>156</v>
      </c>
      <c r="E79" s="24">
        <v>61000</v>
      </c>
      <c r="F79" s="16"/>
    </row>
    <row r="80" spans="2:6">
      <c r="B80" s="22"/>
      <c r="C80" s="22" t="s">
        <v>157</v>
      </c>
      <c r="D80" s="26" t="s">
        <v>158</v>
      </c>
      <c r="E80" s="24">
        <v>158800</v>
      </c>
      <c r="F80" s="16"/>
    </row>
    <row r="81" spans="2:6">
      <c r="B81" s="22"/>
      <c r="C81" s="18" t="s">
        <v>159</v>
      </c>
      <c r="D81" s="19" t="s">
        <v>160</v>
      </c>
      <c r="E81" s="24">
        <f>SUM(E82:E83)</f>
        <v>59312</v>
      </c>
      <c r="F81" s="16"/>
    </row>
    <row r="82" spans="2:6">
      <c r="B82" s="22"/>
      <c r="C82" s="22" t="s">
        <v>161</v>
      </c>
      <c r="D82" s="26" t="s">
        <v>162</v>
      </c>
      <c r="E82" s="24">
        <v>59312</v>
      </c>
      <c r="F82" s="16"/>
    </row>
    <row r="83" spans="2:6">
      <c r="B83" s="22"/>
      <c r="C83" s="22" t="s">
        <v>163</v>
      </c>
      <c r="D83" s="26" t="s">
        <v>164</v>
      </c>
      <c r="E83" s="24">
        <v>0</v>
      </c>
      <c r="F83" s="16"/>
    </row>
    <row r="84" spans="2:6">
      <c r="B84" s="18"/>
      <c r="C84" s="18" t="s">
        <v>165</v>
      </c>
      <c r="D84" s="19" t="s">
        <v>166</v>
      </c>
      <c r="E84" s="24">
        <f>SUM(E85:E87)</f>
        <v>322369.59999999998</v>
      </c>
      <c r="F84" s="16"/>
    </row>
    <row r="85" spans="2:6">
      <c r="B85" s="22"/>
      <c r="C85" s="22" t="s">
        <v>167</v>
      </c>
      <c r="D85" s="26" t="s">
        <v>168</v>
      </c>
      <c r="E85" s="49">
        <v>236369.59999999998</v>
      </c>
      <c r="F85" s="16"/>
    </row>
    <row r="86" spans="2:6">
      <c r="B86" s="22"/>
      <c r="C86" s="22" t="s">
        <v>169</v>
      </c>
      <c r="D86" s="26" t="s">
        <v>170</v>
      </c>
      <c r="E86" s="49">
        <v>86000</v>
      </c>
      <c r="F86" s="16"/>
    </row>
    <row r="87" spans="2:6">
      <c r="B87" s="22"/>
      <c r="C87" s="22" t="s">
        <v>171</v>
      </c>
      <c r="D87" s="26" t="s">
        <v>172</v>
      </c>
      <c r="E87" s="49">
        <v>0</v>
      </c>
      <c r="F87" s="16"/>
    </row>
    <row r="88" spans="2:6">
      <c r="B88" s="18"/>
      <c r="C88" s="18" t="s">
        <v>173</v>
      </c>
      <c r="D88" s="19" t="s">
        <v>174</v>
      </c>
      <c r="E88" s="24">
        <f>SUM(E89:E90)</f>
        <v>98350</v>
      </c>
      <c r="F88" s="16"/>
    </row>
    <row r="89" spans="2:6">
      <c r="B89" s="22"/>
      <c r="C89" s="22" t="s">
        <v>175</v>
      </c>
      <c r="D89" s="26" t="s">
        <v>176</v>
      </c>
      <c r="E89" s="49">
        <v>98350</v>
      </c>
      <c r="F89" s="16"/>
    </row>
    <row r="90" spans="2:6">
      <c r="B90" s="22"/>
      <c r="C90" s="22" t="s">
        <v>177</v>
      </c>
      <c r="D90" s="26" t="s">
        <v>178</v>
      </c>
      <c r="E90" s="49">
        <v>0</v>
      </c>
      <c r="F90" s="16"/>
    </row>
    <row r="91" spans="2:6">
      <c r="B91" s="18"/>
      <c r="C91" s="18" t="s">
        <v>179</v>
      </c>
      <c r="D91" s="19" t="s">
        <v>180</v>
      </c>
      <c r="E91" s="49">
        <v>100622</v>
      </c>
      <c r="F91" s="16"/>
    </row>
    <row r="92" spans="2:6">
      <c r="B92" s="14"/>
      <c r="C92" s="12"/>
      <c r="D92" s="27" t="s">
        <v>181</v>
      </c>
      <c r="E92" s="45">
        <f>SUM(E77,E75,E45,E44,E40,E37,E25,E9)</f>
        <v>61794399.833640069</v>
      </c>
      <c r="F92" s="16"/>
    </row>
    <row r="93" spans="2:6">
      <c r="B93" s="14" t="s">
        <v>182</v>
      </c>
      <c r="C93" s="17" t="s">
        <v>183</v>
      </c>
      <c r="D93" s="15" t="s">
        <v>184</v>
      </c>
      <c r="E93" s="45">
        <f>SUM(E94:E95)</f>
        <v>6694243</v>
      </c>
      <c r="F93" s="16"/>
    </row>
    <row r="94" spans="2:6">
      <c r="B94" s="18"/>
      <c r="C94" s="18" t="s">
        <v>185</v>
      </c>
      <c r="D94" s="19" t="s">
        <v>186</v>
      </c>
      <c r="E94" s="49">
        <v>1040957</v>
      </c>
      <c r="F94" s="16"/>
    </row>
    <row r="95" spans="2:6">
      <c r="B95" s="18"/>
      <c r="C95" s="18" t="s">
        <v>187</v>
      </c>
      <c r="D95" s="19" t="s">
        <v>188</v>
      </c>
      <c r="E95" s="49">
        <v>5653286</v>
      </c>
      <c r="F95" s="16"/>
    </row>
    <row r="96" spans="2:6">
      <c r="B96" s="14" t="s">
        <v>189</v>
      </c>
      <c r="C96" s="17" t="s">
        <v>190</v>
      </c>
      <c r="D96" s="15" t="s">
        <v>191</v>
      </c>
      <c r="E96" s="45">
        <f>SUM(E97:E105)</f>
        <v>6523117.79</v>
      </c>
      <c r="F96" s="16"/>
    </row>
    <row r="97" spans="2:6" ht="30">
      <c r="B97" s="22"/>
      <c r="C97" s="28" t="s">
        <v>192</v>
      </c>
      <c r="D97" s="19" t="s">
        <v>139</v>
      </c>
      <c r="E97" s="49">
        <v>3100179</v>
      </c>
      <c r="F97" s="16"/>
    </row>
    <row r="98" spans="2:6">
      <c r="B98" s="22"/>
      <c r="C98" s="28" t="s">
        <v>193</v>
      </c>
      <c r="D98" s="19" t="s">
        <v>194</v>
      </c>
      <c r="E98" s="49">
        <v>85000</v>
      </c>
      <c r="F98" s="16"/>
    </row>
    <row r="99" spans="2:6">
      <c r="B99" s="22"/>
      <c r="C99" s="28" t="s">
        <v>195</v>
      </c>
      <c r="D99" s="19" t="s">
        <v>196</v>
      </c>
      <c r="E99" s="49">
        <v>255000</v>
      </c>
      <c r="F99" s="16"/>
    </row>
    <row r="100" spans="2:6" ht="45">
      <c r="B100" s="22"/>
      <c r="C100" s="28" t="s">
        <v>198</v>
      </c>
      <c r="D100" s="19" t="s">
        <v>199</v>
      </c>
      <c r="E100" s="49">
        <v>474147</v>
      </c>
      <c r="F100" s="16"/>
    </row>
    <row r="101" spans="2:6">
      <c r="B101" s="22"/>
      <c r="C101" s="28" t="s">
        <v>197</v>
      </c>
      <c r="D101" s="19" t="s">
        <v>200</v>
      </c>
      <c r="E101" s="49">
        <v>510000</v>
      </c>
      <c r="F101" s="16"/>
    </row>
    <row r="102" spans="2:6" ht="30">
      <c r="B102" s="22"/>
      <c r="C102" s="28" t="s">
        <v>201</v>
      </c>
      <c r="D102" s="19" t="s">
        <v>128</v>
      </c>
      <c r="E102" s="49">
        <v>295238</v>
      </c>
      <c r="F102" s="16"/>
    </row>
    <row r="103" spans="2:6">
      <c r="B103" s="22"/>
      <c r="C103" s="28" t="s">
        <v>202</v>
      </c>
      <c r="D103" s="19" t="s">
        <v>137</v>
      </c>
      <c r="E103" s="49">
        <v>70622</v>
      </c>
      <c r="F103" s="16"/>
    </row>
    <row r="104" spans="2:6" ht="30">
      <c r="B104" s="22"/>
      <c r="C104" s="28" t="s">
        <v>203</v>
      </c>
      <c r="D104" s="19" t="s">
        <v>141</v>
      </c>
      <c r="E104" s="49">
        <v>123536</v>
      </c>
      <c r="F104" s="16"/>
    </row>
    <row r="105" spans="2:6">
      <c r="B105" s="22"/>
      <c r="C105" s="28" t="s">
        <v>204</v>
      </c>
      <c r="D105" s="19" t="s">
        <v>142</v>
      </c>
      <c r="E105" s="49">
        <v>1609395.79</v>
      </c>
      <c r="F105" s="16"/>
    </row>
    <row r="106" spans="2:6">
      <c r="B106" s="14"/>
      <c r="C106" s="53" t="s">
        <v>205</v>
      </c>
      <c r="D106" s="53"/>
      <c r="E106" s="45">
        <f>SUM(E92,E93,E96)+0.5</f>
        <v>75011761.123640075</v>
      </c>
      <c r="F106" s="16"/>
    </row>
    <row r="107" spans="2:6">
      <c r="F107" s="16"/>
    </row>
    <row r="108" spans="2:6">
      <c r="F108" s="16"/>
    </row>
    <row r="109" spans="2:6">
      <c r="F109" s="29"/>
    </row>
    <row r="110" spans="2:6" ht="15.75">
      <c r="B110" s="9"/>
      <c r="C110" s="9"/>
      <c r="D110" s="30" t="s">
        <v>206</v>
      </c>
      <c r="E110" s="47"/>
      <c r="F110" s="29"/>
    </row>
    <row r="111" spans="2:6" ht="28.5">
      <c r="B111" s="11" t="s">
        <v>2</v>
      </c>
      <c r="C111" s="31" t="s">
        <v>3</v>
      </c>
      <c r="D111" s="11" t="s">
        <v>4</v>
      </c>
      <c r="E111" s="48" t="str">
        <f>E8</f>
        <v>2025. gada budžets</v>
      </c>
      <c r="F111" s="29"/>
    </row>
    <row r="112" spans="2:6" ht="15.75">
      <c r="B112" s="32" t="s">
        <v>207</v>
      </c>
      <c r="C112" s="17" t="s">
        <v>9</v>
      </c>
      <c r="D112" s="15" t="s">
        <v>208</v>
      </c>
      <c r="E112" s="45">
        <f>SUM(E113:E121)</f>
        <v>12264533.027429895</v>
      </c>
      <c r="F112" s="33"/>
    </row>
    <row r="113" spans="2:6">
      <c r="B113" s="18"/>
      <c r="C113" s="18" t="s">
        <v>11</v>
      </c>
      <c r="D113" s="19" t="s">
        <v>209</v>
      </c>
      <c r="E113" s="24">
        <v>2120143.6433294667</v>
      </c>
      <c r="F113" s="34"/>
    </row>
    <row r="114" spans="2:6">
      <c r="B114" s="18"/>
      <c r="C114" s="18" t="s">
        <v>210</v>
      </c>
      <c r="D114" s="19" t="s">
        <v>211</v>
      </c>
      <c r="E114" s="24">
        <v>377185.06523802941</v>
      </c>
      <c r="F114" s="16"/>
    </row>
    <row r="115" spans="2:6">
      <c r="B115" s="18"/>
      <c r="C115" s="18" t="s">
        <v>212</v>
      </c>
      <c r="D115" s="19" t="s">
        <v>213</v>
      </c>
      <c r="E115" s="24">
        <v>62821.517776000001</v>
      </c>
      <c r="F115" s="16"/>
    </row>
    <row r="116" spans="2:6">
      <c r="B116" s="18"/>
      <c r="C116" s="18" t="s">
        <v>214</v>
      </c>
      <c r="D116" s="19" t="s">
        <v>215</v>
      </c>
      <c r="E116" s="24">
        <v>45176.846912000001</v>
      </c>
      <c r="F116" s="16"/>
    </row>
    <row r="117" spans="2:6">
      <c r="B117" s="18"/>
      <c r="C117" s="18" t="s">
        <v>216</v>
      </c>
      <c r="D117" s="19" t="s">
        <v>217</v>
      </c>
      <c r="E117" s="24">
        <v>88097.175000000003</v>
      </c>
      <c r="F117" s="16"/>
    </row>
    <row r="118" spans="2:6">
      <c r="B118" s="18"/>
      <c r="C118" s="18" t="s">
        <v>218</v>
      </c>
      <c r="D118" s="19" t="s">
        <v>219</v>
      </c>
      <c r="E118" s="24">
        <v>33488.762093999998</v>
      </c>
      <c r="F118" s="16"/>
    </row>
    <row r="119" spans="2:6">
      <c r="B119" s="18"/>
      <c r="C119" s="18" t="s">
        <v>220</v>
      </c>
      <c r="D119" s="19" t="s">
        <v>221</v>
      </c>
      <c r="E119" s="24">
        <v>2102430.8688650001</v>
      </c>
      <c r="F119" s="16"/>
    </row>
    <row r="120" spans="2:6">
      <c r="B120" s="18"/>
      <c r="C120" s="18" t="s">
        <v>222</v>
      </c>
      <c r="D120" s="19" t="s">
        <v>223</v>
      </c>
      <c r="E120" s="24">
        <v>6917724</v>
      </c>
      <c r="F120" s="16"/>
    </row>
    <row r="121" spans="2:6" ht="30">
      <c r="B121" s="18"/>
      <c r="C121" s="18" t="s">
        <v>224</v>
      </c>
      <c r="D121" s="19" t="s">
        <v>225</v>
      </c>
      <c r="E121" s="24">
        <f>540065.1482154-22600</f>
        <v>517465.14821540006</v>
      </c>
      <c r="F121" s="16"/>
    </row>
    <row r="122" spans="2:6">
      <c r="B122" s="32" t="s">
        <v>226</v>
      </c>
      <c r="C122" s="17" t="s">
        <v>16</v>
      </c>
      <c r="D122" s="15" t="s">
        <v>227</v>
      </c>
      <c r="E122" s="45">
        <v>1114237.7609339999</v>
      </c>
      <c r="F122" s="16"/>
    </row>
    <row r="123" spans="2:6">
      <c r="B123" s="32" t="s">
        <v>228</v>
      </c>
      <c r="C123" s="17" t="s">
        <v>22</v>
      </c>
      <c r="D123" s="15" t="s">
        <v>229</v>
      </c>
      <c r="E123" s="45">
        <f>SUM(E124:E125)</f>
        <v>646058.42849160009</v>
      </c>
      <c r="F123" s="16"/>
    </row>
    <row r="124" spans="2:6">
      <c r="B124" s="18"/>
      <c r="C124" s="18" t="s">
        <v>24</v>
      </c>
      <c r="D124" s="19" t="s">
        <v>230</v>
      </c>
      <c r="E124" s="24">
        <v>200531.42849160003</v>
      </c>
      <c r="F124" s="16"/>
    </row>
    <row r="125" spans="2:6">
      <c r="B125" s="18"/>
      <c r="C125" s="18" t="s">
        <v>26</v>
      </c>
      <c r="D125" s="19" t="s">
        <v>231</v>
      </c>
      <c r="E125" s="24">
        <v>445527</v>
      </c>
      <c r="F125" s="16"/>
    </row>
    <row r="126" spans="2:6">
      <c r="B126" s="32" t="s">
        <v>232</v>
      </c>
      <c r="C126" s="17" t="s">
        <v>28</v>
      </c>
      <c r="D126" s="15" t="s">
        <v>233</v>
      </c>
      <c r="E126" s="45">
        <f>E127</f>
        <v>225687.14</v>
      </c>
      <c r="F126" s="16"/>
    </row>
    <row r="127" spans="2:6">
      <c r="B127" s="18"/>
      <c r="C127" s="18" t="s">
        <v>30</v>
      </c>
      <c r="D127" s="19" t="s">
        <v>234</v>
      </c>
      <c r="E127" s="24">
        <v>225687.14</v>
      </c>
      <c r="F127" s="16"/>
    </row>
    <row r="128" spans="2:6">
      <c r="B128" s="32" t="s">
        <v>235</v>
      </c>
      <c r="C128" s="17" t="s">
        <v>33</v>
      </c>
      <c r="D128" s="15" t="s">
        <v>236</v>
      </c>
      <c r="E128" s="45">
        <f>SUM(E129:E133,E147)</f>
        <v>18044422.036038309</v>
      </c>
      <c r="F128" s="16"/>
    </row>
    <row r="129" spans="2:6">
      <c r="B129" s="18"/>
      <c r="C129" s="18" t="s">
        <v>35</v>
      </c>
      <c r="D129" s="35" t="s">
        <v>237</v>
      </c>
      <c r="E129" s="45">
        <v>70000</v>
      </c>
      <c r="F129" s="16"/>
    </row>
    <row r="130" spans="2:6">
      <c r="B130" s="18"/>
      <c r="C130" s="18" t="s">
        <v>37</v>
      </c>
      <c r="D130" s="35" t="s">
        <v>238</v>
      </c>
      <c r="E130" s="45">
        <f>35045.4706066667+17523</f>
        <v>52568.470606666699</v>
      </c>
      <c r="F130" s="16"/>
    </row>
    <row r="131" spans="2:6">
      <c r="B131" s="18"/>
      <c r="C131" s="18" t="s">
        <v>239</v>
      </c>
      <c r="D131" s="35" t="s">
        <v>240</v>
      </c>
      <c r="E131" s="45">
        <v>333392.74409063999</v>
      </c>
      <c r="F131" s="16"/>
    </row>
    <row r="132" spans="2:6">
      <c r="B132" s="18"/>
      <c r="C132" s="18" t="s">
        <v>241</v>
      </c>
      <c r="D132" s="35" t="s">
        <v>242</v>
      </c>
      <c r="E132" s="45">
        <v>334779.09461920004</v>
      </c>
      <c r="F132" s="16"/>
    </row>
    <row r="133" spans="2:6">
      <c r="B133" s="18"/>
      <c r="C133" s="18" t="s">
        <v>243</v>
      </c>
      <c r="D133" s="35" t="s">
        <v>244</v>
      </c>
      <c r="E133" s="45">
        <f>SUM(E134:E146)</f>
        <v>8401067</v>
      </c>
      <c r="F133" s="16"/>
    </row>
    <row r="134" spans="2:6">
      <c r="B134" s="22"/>
      <c r="C134" s="22" t="s">
        <v>245</v>
      </c>
      <c r="D134" s="19" t="s">
        <v>246</v>
      </c>
      <c r="E134" s="24">
        <v>524909</v>
      </c>
      <c r="F134" s="16"/>
    </row>
    <row r="135" spans="2:6">
      <c r="B135" s="22"/>
      <c r="C135" s="22" t="s">
        <v>247</v>
      </c>
      <c r="D135" s="19" t="s">
        <v>248</v>
      </c>
      <c r="E135" s="24">
        <v>40000</v>
      </c>
      <c r="F135" s="16"/>
    </row>
    <row r="136" spans="2:6">
      <c r="B136" s="22"/>
      <c r="C136" s="22" t="s">
        <v>249</v>
      </c>
      <c r="D136" s="19" t="s">
        <v>250</v>
      </c>
      <c r="E136" s="24">
        <v>11400</v>
      </c>
      <c r="F136" s="16"/>
    </row>
    <row r="137" spans="2:6" ht="30">
      <c r="B137" s="22"/>
      <c r="C137" s="22" t="s">
        <v>251</v>
      </c>
      <c r="D137" s="19" t="s">
        <v>252</v>
      </c>
      <c r="E137" s="24">
        <v>49346</v>
      </c>
      <c r="F137" s="16"/>
    </row>
    <row r="138" spans="2:6" ht="30">
      <c r="B138" s="22"/>
      <c r="C138" s="22" t="s">
        <v>253</v>
      </c>
      <c r="D138" s="19" t="s">
        <v>254</v>
      </c>
      <c r="E138" s="24">
        <v>985558</v>
      </c>
      <c r="F138" s="16"/>
    </row>
    <row r="139" spans="2:6">
      <c r="B139" s="22"/>
      <c r="C139" s="22" t="s">
        <v>255</v>
      </c>
      <c r="D139" s="19" t="s">
        <v>142</v>
      </c>
      <c r="E139" s="24">
        <v>4425220</v>
      </c>
      <c r="F139" s="16"/>
    </row>
    <row r="140" spans="2:6" ht="45">
      <c r="B140" s="22"/>
      <c r="C140" s="22" t="s">
        <v>256</v>
      </c>
      <c r="D140" s="19" t="s">
        <v>257</v>
      </c>
      <c r="E140" s="24">
        <v>34550</v>
      </c>
      <c r="F140" s="16"/>
    </row>
    <row r="141" spans="2:6" ht="30">
      <c r="B141" s="22"/>
      <c r="C141" s="22" t="s">
        <v>258</v>
      </c>
      <c r="D141" s="19" t="s">
        <v>128</v>
      </c>
      <c r="E141" s="24">
        <v>950824</v>
      </c>
      <c r="F141" s="16"/>
    </row>
    <row r="142" spans="2:6">
      <c r="B142" s="22"/>
      <c r="C142" s="22" t="s">
        <v>259</v>
      </c>
      <c r="D142" s="19" t="s">
        <v>131</v>
      </c>
      <c r="E142" s="24">
        <v>138477</v>
      </c>
      <c r="F142" s="16"/>
    </row>
    <row r="143" spans="2:6" ht="45">
      <c r="B143" s="22"/>
      <c r="C143" s="22" t="s">
        <v>260</v>
      </c>
      <c r="D143" s="19" t="s">
        <v>261</v>
      </c>
      <c r="E143" s="24">
        <v>3200</v>
      </c>
      <c r="F143" s="16"/>
    </row>
    <row r="144" spans="2:6">
      <c r="B144" s="22"/>
      <c r="C144" s="22" t="s">
        <v>262</v>
      </c>
      <c r="D144" s="19" t="s">
        <v>133</v>
      </c>
      <c r="E144" s="24">
        <v>434122</v>
      </c>
      <c r="F144" s="16"/>
    </row>
    <row r="145" spans="2:6">
      <c r="B145" s="22"/>
      <c r="C145" s="22" t="s">
        <v>263</v>
      </c>
      <c r="D145" s="19" t="s">
        <v>264</v>
      </c>
      <c r="E145" s="24">
        <v>416333</v>
      </c>
      <c r="F145" s="16"/>
    </row>
    <row r="146" spans="2:6">
      <c r="B146" s="22"/>
      <c r="C146" s="22" t="s">
        <v>265</v>
      </c>
      <c r="D146" s="19" t="s">
        <v>137</v>
      </c>
      <c r="E146" s="24">
        <v>387128</v>
      </c>
      <c r="F146" s="16"/>
    </row>
    <row r="147" spans="2:6" ht="28.5">
      <c r="B147" s="18"/>
      <c r="C147" s="18" t="s">
        <v>266</v>
      </c>
      <c r="D147" s="35" t="s">
        <v>267</v>
      </c>
      <c r="E147" s="45">
        <f>SUM(E148:E154)</f>
        <v>8852614.7267218009</v>
      </c>
      <c r="F147" s="16"/>
    </row>
    <row r="148" spans="2:6">
      <c r="B148" s="22"/>
      <c r="C148" s="22" t="s">
        <v>268</v>
      </c>
      <c r="D148" s="19" t="s">
        <v>269</v>
      </c>
      <c r="E148" s="24">
        <v>242015.72672180005</v>
      </c>
      <c r="F148" s="16"/>
    </row>
    <row r="149" spans="2:6" ht="30">
      <c r="B149" s="22"/>
      <c r="C149" s="22" t="s">
        <v>270</v>
      </c>
      <c r="D149" s="19" t="s">
        <v>271</v>
      </c>
      <c r="E149" s="24">
        <v>191255</v>
      </c>
      <c r="F149" s="16"/>
    </row>
    <row r="150" spans="2:6" ht="30">
      <c r="B150" s="22"/>
      <c r="C150" s="22" t="s">
        <v>272</v>
      </c>
      <c r="D150" s="19" t="s">
        <v>135</v>
      </c>
      <c r="E150" s="24">
        <v>255685</v>
      </c>
      <c r="F150" s="16"/>
    </row>
    <row r="151" spans="2:6" ht="30">
      <c r="B151" s="22"/>
      <c r="C151" s="22" t="s">
        <v>273</v>
      </c>
      <c r="D151" s="19" t="s">
        <v>274</v>
      </c>
      <c r="E151" s="24">
        <f>5753122+14000</f>
        <v>5767122</v>
      </c>
      <c r="F151" s="16"/>
    </row>
    <row r="152" spans="2:6">
      <c r="B152" s="22"/>
      <c r="C152" s="22" t="s">
        <v>275</v>
      </c>
      <c r="D152" s="19" t="s">
        <v>276</v>
      </c>
      <c r="E152" s="24">
        <v>237443</v>
      </c>
      <c r="F152" s="16"/>
    </row>
    <row r="153" spans="2:6">
      <c r="B153" s="22"/>
      <c r="C153" s="22" t="s">
        <v>277</v>
      </c>
      <c r="D153" s="19" t="s">
        <v>278</v>
      </c>
      <c r="E153" s="24">
        <v>418784</v>
      </c>
      <c r="F153" s="16"/>
    </row>
    <row r="154" spans="2:6" ht="30">
      <c r="B154" s="22"/>
      <c r="C154" s="22" t="s">
        <v>279</v>
      </c>
      <c r="D154" s="19" t="s">
        <v>280</v>
      </c>
      <c r="E154" s="24">
        <v>1740310</v>
      </c>
      <c r="F154" s="16"/>
    </row>
    <row r="155" spans="2:6">
      <c r="B155" s="32" t="s">
        <v>281</v>
      </c>
      <c r="C155" s="17" t="s">
        <v>40</v>
      </c>
      <c r="D155" s="15" t="s">
        <v>282</v>
      </c>
      <c r="E155" s="45">
        <f>SUM(E156,E161:E165)</f>
        <v>2552008.2061959999</v>
      </c>
      <c r="F155" s="16"/>
    </row>
    <row r="156" spans="2:6">
      <c r="B156" s="18"/>
      <c r="C156" s="18" t="s">
        <v>42</v>
      </c>
      <c r="D156" s="19" t="s">
        <v>283</v>
      </c>
      <c r="E156" s="24">
        <f>SUM(E157:E160)</f>
        <v>1535520.1215852001</v>
      </c>
      <c r="F156" s="16"/>
    </row>
    <row r="157" spans="2:6">
      <c r="B157" s="22"/>
      <c r="C157" s="22" t="s">
        <v>44</v>
      </c>
      <c r="D157" s="37" t="s">
        <v>284</v>
      </c>
      <c r="E157" s="24">
        <v>793277.46766759991</v>
      </c>
      <c r="F157" s="16"/>
    </row>
    <row r="158" spans="2:6">
      <c r="B158" s="22"/>
      <c r="C158" s="22" t="s">
        <v>46</v>
      </c>
      <c r="D158" s="37" t="s">
        <v>285</v>
      </c>
      <c r="E158" s="24">
        <v>526027.56755399995</v>
      </c>
      <c r="F158" s="16"/>
    </row>
    <row r="159" spans="2:6">
      <c r="B159" s="22"/>
      <c r="C159" s="22" t="s">
        <v>48</v>
      </c>
      <c r="D159" s="37" t="s">
        <v>286</v>
      </c>
      <c r="E159" s="24">
        <v>185916.1063636</v>
      </c>
      <c r="F159" s="16"/>
    </row>
    <row r="160" spans="2:6">
      <c r="B160" s="18"/>
      <c r="C160" s="22" t="s">
        <v>287</v>
      </c>
      <c r="D160" s="37" t="s">
        <v>288</v>
      </c>
      <c r="E160" s="24">
        <v>30298.98</v>
      </c>
      <c r="F160" s="16"/>
    </row>
    <row r="161" spans="2:6">
      <c r="B161" s="18"/>
      <c r="C161" s="18" t="s">
        <v>50</v>
      </c>
      <c r="D161" s="19" t="s">
        <v>289</v>
      </c>
      <c r="E161" s="24">
        <v>158076.37377760001</v>
      </c>
      <c r="F161" s="16"/>
    </row>
    <row r="162" spans="2:6">
      <c r="B162" s="18"/>
      <c r="C162" s="18" t="s">
        <v>291</v>
      </c>
      <c r="D162" s="19" t="s">
        <v>292</v>
      </c>
      <c r="E162" s="24">
        <v>73071.201917600003</v>
      </c>
      <c r="F162" s="16"/>
    </row>
    <row r="163" spans="2:6">
      <c r="B163" s="18"/>
      <c r="C163" s="18" t="s">
        <v>290</v>
      </c>
      <c r="D163" s="19" t="s">
        <v>294</v>
      </c>
      <c r="E163" s="24">
        <v>762112.33501560008</v>
      </c>
      <c r="F163" s="16"/>
    </row>
    <row r="164" spans="2:6">
      <c r="B164" s="18"/>
      <c r="C164" s="18" t="s">
        <v>293</v>
      </c>
      <c r="D164" s="19" t="s">
        <v>296</v>
      </c>
      <c r="E164" s="24">
        <v>4000</v>
      </c>
      <c r="F164" s="16"/>
    </row>
    <row r="165" spans="2:6">
      <c r="B165" s="18"/>
      <c r="C165" s="18" t="s">
        <v>295</v>
      </c>
      <c r="D165" s="19" t="s">
        <v>297</v>
      </c>
      <c r="E165" s="24">
        <v>19228.173900000002</v>
      </c>
      <c r="F165" s="16"/>
    </row>
    <row r="166" spans="2:6">
      <c r="B166" s="32" t="s">
        <v>298</v>
      </c>
      <c r="C166" s="17" t="s">
        <v>65</v>
      </c>
      <c r="D166" s="15" t="s">
        <v>299</v>
      </c>
      <c r="E166" s="45">
        <f>SUM(E167,E173,E174,E177:E180)</f>
        <v>3538928.1062948802</v>
      </c>
      <c r="F166" s="16"/>
    </row>
    <row r="167" spans="2:6">
      <c r="B167" s="18"/>
      <c r="C167" s="18" t="s">
        <v>67</v>
      </c>
      <c r="D167" s="19" t="s">
        <v>300</v>
      </c>
      <c r="E167" s="24">
        <f>SUM(E168:E172)</f>
        <v>2760942.8341129599</v>
      </c>
      <c r="F167" s="16"/>
    </row>
    <row r="168" spans="2:6">
      <c r="B168" s="22"/>
      <c r="C168" s="22" t="s">
        <v>301</v>
      </c>
      <c r="D168" s="23" t="s">
        <v>302</v>
      </c>
      <c r="E168" s="24">
        <v>638987.83411296003</v>
      </c>
      <c r="F168" s="16"/>
    </row>
    <row r="169" spans="2:6">
      <c r="B169" s="22"/>
      <c r="C169" s="22" t="s">
        <v>303</v>
      </c>
      <c r="D169" s="23" t="s">
        <v>304</v>
      </c>
      <c r="E169" s="24">
        <v>1540233</v>
      </c>
      <c r="F169" s="16"/>
    </row>
    <row r="170" spans="2:6">
      <c r="B170" s="22"/>
      <c r="C170" s="22" t="s">
        <v>305</v>
      </c>
      <c r="D170" s="23" t="s">
        <v>306</v>
      </c>
      <c r="E170" s="24">
        <v>0</v>
      </c>
      <c r="F170" s="16"/>
    </row>
    <row r="171" spans="2:6">
      <c r="B171" s="22"/>
      <c r="C171" s="22" t="s">
        <v>307</v>
      </c>
      <c r="D171" s="23" t="s">
        <v>308</v>
      </c>
      <c r="E171" s="24">
        <v>580000</v>
      </c>
      <c r="F171" s="16"/>
    </row>
    <row r="172" spans="2:6">
      <c r="B172" s="22"/>
      <c r="C172" s="22" t="s">
        <v>309</v>
      </c>
      <c r="D172" s="38" t="s">
        <v>310</v>
      </c>
      <c r="E172" s="24">
        <v>1722</v>
      </c>
      <c r="F172" s="16"/>
    </row>
    <row r="173" spans="2:6">
      <c r="B173" s="18"/>
      <c r="C173" s="18" t="s">
        <v>68</v>
      </c>
      <c r="D173" s="19" t="s">
        <v>311</v>
      </c>
      <c r="E173" s="24">
        <v>14883</v>
      </c>
      <c r="F173" s="16"/>
    </row>
    <row r="174" spans="2:6">
      <c r="B174" s="18"/>
      <c r="C174" s="18" t="s">
        <v>312</v>
      </c>
      <c r="D174" s="19" t="s">
        <v>313</v>
      </c>
      <c r="E174" s="24">
        <f>SUM(E175:E176)</f>
        <v>444938.13100799994</v>
      </c>
      <c r="F174" s="16"/>
    </row>
    <row r="175" spans="2:6">
      <c r="B175" s="22"/>
      <c r="C175" s="22" t="s">
        <v>314</v>
      </c>
      <c r="D175" s="23" t="s">
        <v>315</v>
      </c>
      <c r="E175" s="24">
        <v>432274.13100799994</v>
      </c>
      <c r="F175" s="16"/>
    </row>
    <row r="176" spans="2:6">
      <c r="B176" s="22"/>
      <c r="C176" s="22" t="s">
        <v>316</v>
      </c>
      <c r="D176" s="39" t="s">
        <v>317</v>
      </c>
      <c r="E176" s="24">
        <v>12664</v>
      </c>
      <c r="F176" s="16"/>
    </row>
    <row r="177" spans="2:6">
      <c r="B177" s="18"/>
      <c r="C177" s="18" t="s">
        <v>318</v>
      </c>
      <c r="D177" s="19" t="s">
        <v>319</v>
      </c>
      <c r="E177" s="24">
        <v>158418.14117392001</v>
      </c>
      <c r="F177" s="16"/>
    </row>
    <row r="178" spans="2:6">
      <c r="B178" s="14"/>
      <c r="C178" s="18" t="s">
        <v>320</v>
      </c>
      <c r="D178" s="19" t="s">
        <v>120</v>
      </c>
      <c r="E178" s="24">
        <v>70604</v>
      </c>
      <c r="F178" s="16"/>
    </row>
    <row r="179" spans="2:6" ht="27.75" customHeight="1">
      <c r="B179" s="14"/>
      <c r="C179" s="18" t="s">
        <v>321</v>
      </c>
      <c r="D179" s="19" t="s">
        <v>322</v>
      </c>
      <c r="E179" s="24">
        <v>44312</v>
      </c>
      <c r="F179" s="16"/>
    </row>
    <row r="180" spans="2:6" ht="30">
      <c r="B180" s="14"/>
      <c r="C180" s="18" t="s">
        <v>323</v>
      </c>
      <c r="D180" s="19" t="s">
        <v>324</v>
      </c>
      <c r="E180" s="24">
        <f>28948+15882</f>
        <v>44830</v>
      </c>
      <c r="F180" s="16"/>
    </row>
    <row r="181" spans="2:6">
      <c r="B181" s="32" t="s">
        <v>325</v>
      </c>
      <c r="C181" s="17" t="s">
        <v>71</v>
      </c>
      <c r="D181" s="15" t="s">
        <v>326</v>
      </c>
      <c r="E181" s="45">
        <f>SUM(E182,E183,E187,E191,E195,E199,E200,E207,E222,E225,E228,E229,E230,E231,E232)</f>
        <v>33093947.231056575</v>
      </c>
      <c r="F181" s="16"/>
    </row>
    <row r="182" spans="2:6" ht="28.5">
      <c r="B182" s="18"/>
      <c r="C182" s="18" t="s">
        <v>73</v>
      </c>
      <c r="D182" s="35" t="s">
        <v>327</v>
      </c>
      <c r="E182" s="45">
        <v>851975</v>
      </c>
      <c r="F182" s="16"/>
    </row>
    <row r="183" spans="2:6">
      <c r="B183" s="18"/>
      <c r="C183" s="18" t="s">
        <v>75</v>
      </c>
      <c r="D183" s="35" t="s">
        <v>328</v>
      </c>
      <c r="E183" s="45">
        <f>SUM(E184:E186)</f>
        <v>2529157.6050853422</v>
      </c>
      <c r="F183" s="16"/>
    </row>
    <row r="184" spans="2:6">
      <c r="B184" s="22"/>
      <c r="C184" s="22" t="s">
        <v>329</v>
      </c>
      <c r="D184" s="40" t="s">
        <v>330</v>
      </c>
      <c r="E184" s="24">
        <v>361243</v>
      </c>
      <c r="F184" s="16"/>
    </row>
    <row r="185" spans="2:6">
      <c r="B185" s="22"/>
      <c r="C185" s="22" t="s">
        <v>331</v>
      </c>
      <c r="D185" s="40" t="s">
        <v>332</v>
      </c>
      <c r="E185" s="24">
        <v>1638438.605085342</v>
      </c>
      <c r="F185" s="16"/>
    </row>
    <row r="186" spans="2:6">
      <c r="B186" s="22"/>
      <c r="C186" s="22" t="s">
        <v>333</v>
      </c>
      <c r="D186" s="41" t="s">
        <v>334</v>
      </c>
      <c r="E186" s="24">
        <v>529476</v>
      </c>
      <c r="F186" s="16"/>
    </row>
    <row r="187" spans="2:6">
      <c r="B187" s="18"/>
      <c r="C187" s="18" t="s">
        <v>77</v>
      </c>
      <c r="D187" s="35" t="s">
        <v>335</v>
      </c>
      <c r="E187" s="45">
        <f>SUM(E188:E190)</f>
        <v>1499059.6616256402</v>
      </c>
      <c r="F187" s="16"/>
    </row>
    <row r="188" spans="2:6">
      <c r="B188" s="22"/>
      <c r="C188" s="22" t="s">
        <v>336</v>
      </c>
      <c r="D188" s="40" t="s">
        <v>330</v>
      </c>
      <c r="E188" s="24">
        <v>144697</v>
      </c>
      <c r="F188" s="16"/>
    </row>
    <row r="189" spans="2:6">
      <c r="B189" s="22"/>
      <c r="C189" s="22" t="s">
        <v>337</v>
      </c>
      <c r="D189" s="40" t="s">
        <v>332</v>
      </c>
      <c r="E189" s="24">
        <v>1108509.6616256402</v>
      </c>
      <c r="F189" s="16"/>
    </row>
    <row r="190" spans="2:6">
      <c r="B190" s="22"/>
      <c r="C190" s="22" t="s">
        <v>338</v>
      </c>
      <c r="D190" s="41" t="s">
        <v>334</v>
      </c>
      <c r="E190" s="24">
        <v>245853</v>
      </c>
      <c r="F190" s="16"/>
    </row>
    <row r="191" spans="2:6">
      <c r="B191" s="42"/>
      <c r="C191" s="18" t="s">
        <v>339</v>
      </c>
      <c r="D191" s="35" t="s">
        <v>340</v>
      </c>
      <c r="E191" s="45">
        <f>SUM(E192:E194)</f>
        <v>1850321.5972163999</v>
      </c>
      <c r="F191" s="16"/>
    </row>
    <row r="192" spans="2:6">
      <c r="B192" s="22"/>
      <c r="C192" s="22" t="s">
        <v>341</v>
      </c>
      <c r="D192" s="40" t="s">
        <v>330</v>
      </c>
      <c r="E192" s="24">
        <v>200053</v>
      </c>
      <c r="F192" s="16"/>
    </row>
    <row r="193" spans="2:6">
      <c r="B193" s="22"/>
      <c r="C193" s="22" t="s">
        <v>342</v>
      </c>
      <c r="D193" s="40" t="s">
        <v>332</v>
      </c>
      <c r="E193" s="24">
        <v>1406594.5972163999</v>
      </c>
      <c r="F193" s="16"/>
    </row>
    <row r="194" spans="2:6">
      <c r="B194" s="42"/>
      <c r="C194" s="22" t="s">
        <v>343</v>
      </c>
      <c r="D194" s="40" t="s">
        <v>334</v>
      </c>
      <c r="E194" s="24">
        <v>243674</v>
      </c>
      <c r="F194" s="16"/>
    </row>
    <row r="195" spans="2:6">
      <c r="B195" s="42"/>
      <c r="C195" s="18" t="s">
        <v>344</v>
      </c>
      <c r="D195" s="35" t="s">
        <v>345</v>
      </c>
      <c r="E195" s="45">
        <f>SUM(E196:E198)</f>
        <v>1570891.1843767562</v>
      </c>
      <c r="F195" s="16"/>
    </row>
    <row r="196" spans="2:6">
      <c r="B196" s="22"/>
      <c r="C196" s="22" t="s">
        <v>346</v>
      </c>
      <c r="D196" s="40" t="s">
        <v>330</v>
      </c>
      <c r="E196" s="24">
        <v>263376</v>
      </c>
      <c r="F196" s="16"/>
    </row>
    <row r="197" spans="2:6">
      <c r="B197" s="22"/>
      <c r="C197" s="22" t="s">
        <v>347</v>
      </c>
      <c r="D197" s="40" t="s">
        <v>332</v>
      </c>
      <c r="E197" s="24">
        <v>1141524.8537567563</v>
      </c>
      <c r="F197" s="16"/>
    </row>
    <row r="198" spans="2:6">
      <c r="B198" s="42"/>
      <c r="C198" s="22" t="s">
        <v>348</v>
      </c>
      <c r="D198" s="40" t="s">
        <v>334</v>
      </c>
      <c r="E198" s="24">
        <v>165990.33061999999</v>
      </c>
      <c r="F198" s="16"/>
    </row>
    <row r="199" spans="2:6">
      <c r="B199" s="42"/>
      <c r="C199" s="18" t="s">
        <v>349</v>
      </c>
      <c r="D199" s="35" t="s">
        <v>350</v>
      </c>
      <c r="E199" s="45">
        <v>3805461</v>
      </c>
      <c r="F199" s="16"/>
    </row>
    <row r="200" spans="2:6">
      <c r="B200" s="42"/>
      <c r="C200" s="18" t="s">
        <v>351</v>
      </c>
      <c r="D200" s="35" t="s">
        <v>352</v>
      </c>
      <c r="E200" s="45">
        <f>SUM(E201:E206)</f>
        <v>2754926.2148682736</v>
      </c>
      <c r="F200" s="16"/>
    </row>
    <row r="201" spans="2:6">
      <c r="B201" s="22"/>
      <c r="C201" s="22" t="s">
        <v>353</v>
      </c>
      <c r="D201" s="40" t="s">
        <v>330</v>
      </c>
      <c r="E201" s="24">
        <v>1540363</v>
      </c>
      <c r="F201" s="16"/>
    </row>
    <row r="202" spans="2:6">
      <c r="B202" s="22"/>
      <c r="C202" s="22" t="s">
        <v>354</v>
      </c>
      <c r="D202" s="40" t="s">
        <v>355</v>
      </c>
      <c r="E202" s="24">
        <v>94076</v>
      </c>
      <c r="F202" s="16"/>
    </row>
    <row r="203" spans="2:6">
      <c r="B203" s="22"/>
      <c r="C203" s="22" t="s">
        <v>356</v>
      </c>
      <c r="D203" s="40" t="s">
        <v>332</v>
      </c>
      <c r="E203" s="24">
        <v>645648.21486827335</v>
      </c>
      <c r="F203" s="16"/>
    </row>
    <row r="204" spans="2:6">
      <c r="B204" s="22"/>
      <c r="C204" s="22" t="s">
        <v>357</v>
      </c>
      <c r="D204" s="40" t="s">
        <v>334</v>
      </c>
      <c r="E204" s="24">
        <v>386671</v>
      </c>
      <c r="F204" s="16"/>
    </row>
    <row r="205" spans="2:6">
      <c r="B205" s="22"/>
      <c r="C205" s="22" t="s">
        <v>358</v>
      </c>
      <c r="D205" s="40" t="s">
        <v>359</v>
      </c>
      <c r="E205" s="24">
        <v>11200</v>
      </c>
      <c r="F205" s="16"/>
    </row>
    <row r="206" spans="2:6">
      <c r="B206" s="22"/>
      <c r="C206" s="22" t="s">
        <v>360</v>
      </c>
      <c r="D206" s="40" t="s">
        <v>361</v>
      </c>
      <c r="E206" s="24">
        <v>76968</v>
      </c>
      <c r="F206" s="16"/>
    </row>
    <row r="207" spans="2:6">
      <c r="B207" s="42"/>
      <c r="C207" s="18" t="s">
        <v>362</v>
      </c>
      <c r="D207" s="35" t="s">
        <v>363</v>
      </c>
      <c r="E207" s="45">
        <f>SUM(E208:E218)</f>
        <v>8902378.5073780008</v>
      </c>
      <c r="F207" s="16"/>
    </row>
    <row r="208" spans="2:6">
      <c r="B208" s="22"/>
      <c r="C208" s="22" t="s">
        <v>364</v>
      </c>
      <c r="D208" s="40" t="s">
        <v>330</v>
      </c>
      <c r="E208" s="24">
        <v>4520522</v>
      </c>
      <c r="F208" s="16"/>
    </row>
    <row r="209" spans="2:6">
      <c r="B209" s="22"/>
      <c r="C209" s="22" t="s">
        <v>365</v>
      </c>
      <c r="D209" s="40" t="s">
        <v>332</v>
      </c>
      <c r="E209" s="24">
        <v>861741</v>
      </c>
      <c r="F209" s="16"/>
    </row>
    <row r="210" spans="2:6">
      <c r="B210" s="22"/>
      <c r="C210" s="22" t="s">
        <v>366</v>
      </c>
      <c r="D210" s="40" t="s">
        <v>334</v>
      </c>
      <c r="E210" s="24">
        <v>813750</v>
      </c>
      <c r="F210" s="16"/>
    </row>
    <row r="211" spans="2:6">
      <c r="B211" s="22"/>
      <c r="C211" s="22" t="s">
        <v>367</v>
      </c>
      <c r="D211" s="40" t="s">
        <v>368</v>
      </c>
      <c r="E211" s="24">
        <v>51949</v>
      </c>
      <c r="F211" s="16"/>
    </row>
    <row r="212" spans="2:6">
      <c r="B212" s="22"/>
      <c r="C212" s="22" t="s">
        <v>369</v>
      </c>
      <c r="D212" s="40" t="s">
        <v>359</v>
      </c>
      <c r="E212" s="24">
        <v>41000</v>
      </c>
      <c r="F212" s="16"/>
    </row>
    <row r="213" spans="2:6">
      <c r="B213" s="22"/>
      <c r="C213" s="22" t="s">
        <v>370</v>
      </c>
      <c r="D213" s="40" t="s">
        <v>196</v>
      </c>
      <c r="E213" s="24">
        <v>300000</v>
      </c>
      <c r="F213" s="16"/>
    </row>
    <row r="214" spans="2:6" ht="45">
      <c r="B214" s="22"/>
      <c r="C214" s="22" t="s">
        <v>371</v>
      </c>
      <c r="D214" s="40" t="s">
        <v>199</v>
      </c>
      <c r="E214" s="24">
        <v>542914</v>
      </c>
      <c r="F214" s="16"/>
    </row>
    <row r="215" spans="2:6">
      <c r="B215" s="22"/>
      <c r="C215" s="22" t="s">
        <v>372</v>
      </c>
      <c r="D215" s="40" t="s">
        <v>373</v>
      </c>
      <c r="E215" s="24">
        <v>707203</v>
      </c>
      <c r="F215" s="16"/>
    </row>
    <row r="216" spans="2:6">
      <c r="B216" s="22"/>
      <c r="C216" s="22" t="s">
        <v>374</v>
      </c>
      <c r="D216" s="41" t="s">
        <v>375</v>
      </c>
      <c r="E216" s="24">
        <v>451553</v>
      </c>
      <c r="F216" s="16"/>
    </row>
    <row r="217" spans="2:6">
      <c r="B217" s="22"/>
      <c r="C217" s="22" t="s">
        <v>376</v>
      </c>
      <c r="D217" s="40" t="s">
        <v>377</v>
      </c>
      <c r="E217" s="24">
        <v>263797</v>
      </c>
      <c r="F217" s="16"/>
    </row>
    <row r="218" spans="2:6">
      <c r="B218" s="43"/>
      <c r="C218" s="22" t="s">
        <v>378</v>
      </c>
      <c r="D218" s="44" t="s">
        <v>379</v>
      </c>
      <c r="E218" s="45">
        <f>SUM(E219:E221)</f>
        <v>347949.50737800007</v>
      </c>
      <c r="F218" s="16"/>
    </row>
    <row r="219" spans="2:6">
      <c r="B219" s="23"/>
      <c r="C219" s="23" t="s">
        <v>380</v>
      </c>
      <c r="D219" s="40" t="s">
        <v>381</v>
      </c>
      <c r="E219" s="24">
        <v>100105</v>
      </c>
      <c r="F219" s="16"/>
    </row>
    <row r="220" spans="2:6">
      <c r="B220" s="23"/>
      <c r="C220" s="23" t="s">
        <v>382</v>
      </c>
      <c r="D220" s="40" t="s">
        <v>383</v>
      </c>
      <c r="E220" s="24">
        <v>232188.50737800004</v>
      </c>
      <c r="F220" s="16"/>
    </row>
    <row r="221" spans="2:6">
      <c r="B221" s="23"/>
      <c r="C221" s="23" t="s">
        <v>384</v>
      </c>
      <c r="D221" s="41" t="s">
        <v>385</v>
      </c>
      <c r="E221" s="24">
        <v>15656</v>
      </c>
      <c r="F221" s="16"/>
    </row>
    <row r="222" spans="2:6">
      <c r="B222" s="42"/>
      <c r="C222" s="18" t="s">
        <v>386</v>
      </c>
      <c r="D222" s="35" t="s">
        <v>387</v>
      </c>
      <c r="E222" s="45">
        <f>SUM(E223:E224)</f>
        <v>1819828.6153053599</v>
      </c>
      <c r="F222" s="16"/>
    </row>
    <row r="223" spans="2:6">
      <c r="B223" s="22"/>
      <c r="C223" s="22" t="s">
        <v>388</v>
      </c>
      <c r="D223" s="40" t="s">
        <v>389</v>
      </c>
      <c r="E223" s="24">
        <v>735359</v>
      </c>
      <c r="F223" s="16"/>
    </row>
    <row r="224" spans="2:6">
      <c r="B224" s="22"/>
      <c r="C224" s="22" t="s">
        <v>390</v>
      </c>
      <c r="D224" s="40" t="s">
        <v>332</v>
      </c>
      <c r="E224" s="24">
        <v>1084469.6153053599</v>
      </c>
      <c r="F224" s="16"/>
    </row>
    <row r="225" spans="2:6">
      <c r="B225" s="42"/>
      <c r="C225" s="18" t="s">
        <v>391</v>
      </c>
      <c r="D225" s="35" t="s">
        <v>392</v>
      </c>
      <c r="E225" s="45">
        <f>SUM(E226:E227)</f>
        <v>845947.39939399983</v>
      </c>
      <c r="F225" s="16"/>
    </row>
    <row r="226" spans="2:6">
      <c r="B226" s="22"/>
      <c r="C226" s="22" t="s">
        <v>393</v>
      </c>
      <c r="D226" s="40" t="s">
        <v>389</v>
      </c>
      <c r="E226" s="24">
        <v>313283</v>
      </c>
      <c r="F226" s="16"/>
    </row>
    <row r="227" spans="2:6">
      <c r="B227" s="22"/>
      <c r="C227" s="22" t="s">
        <v>394</v>
      </c>
      <c r="D227" s="40" t="s">
        <v>395</v>
      </c>
      <c r="E227" s="24">
        <v>532664.39939399983</v>
      </c>
      <c r="F227" s="16"/>
    </row>
    <row r="228" spans="2:6">
      <c r="B228" s="42"/>
      <c r="C228" s="18" t="s">
        <v>396</v>
      </c>
      <c r="D228" s="35" t="s">
        <v>397</v>
      </c>
      <c r="E228" s="45">
        <v>508477.44580680004</v>
      </c>
      <c r="F228" s="16"/>
    </row>
    <row r="229" spans="2:6">
      <c r="B229" s="42"/>
      <c r="C229" s="18" t="s">
        <v>398</v>
      </c>
      <c r="D229" s="35" t="s">
        <v>399</v>
      </c>
      <c r="E229" s="45">
        <v>3000</v>
      </c>
      <c r="F229" s="16"/>
    </row>
    <row r="230" spans="2:6" ht="28.5">
      <c r="B230" s="42"/>
      <c r="C230" s="18" t="s">
        <v>400</v>
      </c>
      <c r="D230" s="35" t="s">
        <v>139</v>
      </c>
      <c r="E230" s="45">
        <v>5600179</v>
      </c>
      <c r="F230" s="16"/>
    </row>
    <row r="231" spans="2:6" ht="42.75">
      <c r="B231" s="42"/>
      <c r="C231" s="18" t="s">
        <v>401</v>
      </c>
      <c r="D231" s="35" t="s">
        <v>402</v>
      </c>
      <c r="E231" s="45">
        <v>267067</v>
      </c>
      <c r="F231" s="16"/>
    </row>
    <row r="232" spans="2:6">
      <c r="B232" s="42"/>
      <c r="C232" s="18" t="s">
        <v>403</v>
      </c>
      <c r="D232" s="35" t="s">
        <v>404</v>
      </c>
      <c r="E232" s="45">
        <v>285277</v>
      </c>
      <c r="F232" s="16"/>
    </row>
    <row r="233" spans="2:6">
      <c r="B233" s="14"/>
      <c r="C233" s="14"/>
      <c r="D233" s="27" t="s">
        <v>405</v>
      </c>
      <c r="E233" s="45">
        <f>SUM(E181,E166,E155,E128,E126,E123,E122,E112)</f>
        <v>71479821.936441272</v>
      </c>
      <c r="F233" s="16"/>
    </row>
    <row r="234" spans="2:6">
      <c r="B234" s="14" t="s">
        <v>406</v>
      </c>
      <c r="C234" s="17" t="s">
        <v>80</v>
      </c>
      <c r="D234" s="15" t="s">
        <v>407</v>
      </c>
      <c r="E234" s="45">
        <v>3467034</v>
      </c>
      <c r="F234" s="16"/>
    </row>
    <row r="235" spans="2:6">
      <c r="B235" s="14"/>
      <c r="C235" s="14"/>
      <c r="D235" s="27" t="s">
        <v>408</v>
      </c>
      <c r="E235" s="45">
        <f>SUM(E233:E234)</f>
        <v>74946855.936441272</v>
      </c>
      <c r="F235" s="16"/>
    </row>
    <row r="236" spans="2:6">
      <c r="B236" s="31" t="s">
        <v>409</v>
      </c>
      <c r="C236" s="31" t="s">
        <v>410</v>
      </c>
      <c r="D236" s="15" t="s">
        <v>411</v>
      </c>
      <c r="E236" s="45">
        <f>E106-E235</f>
        <v>64905.187198802829</v>
      </c>
      <c r="F236" s="16"/>
    </row>
    <row r="237" spans="2:6">
      <c r="F237" s="16"/>
    </row>
    <row r="238" spans="2:6">
      <c r="F238" s="16"/>
    </row>
    <row r="239" spans="2:6">
      <c r="F239" s="16"/>
    </row>
    <row r="240" spans="2:6">
      <c r="F240" s="16"/>
    </row>
    <row r="241" spans="4:6">
      <c r="D241" t="s">
        <v>412</v>
      </c>
      <c r="F241" s="16"/>
    </row>
    <row r="242" spans="4:6">
      <c r="F242" s="16"/>
    </row>
    <row r="243" spans="4:6">
      <c r="F243" s="16"/>
    </row>
    <row r="244" spans="4:6">
      <c r="F244" s="16"/>
    </row>
    <row r="245" spans="4:6">
      <c r="F245" s="16"/>
    </row>
    <row r="246" spans="4:6">
      <c r="F246" s="16"/>
    </row>
  </sheetData>
  <mergeCells count="2">
    <mergeCell ref="B6:E6"/>
    <mergeCell ref="C106:D106"/>
  </mergeCells>
  <pageMargins left="0.7" right="0.7" top="0.75" bottom="0.75" header="0.3" footer="0.3"/>
  <pageSetup paperSize="9" scale="2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Linda Pavlovska</cp:lastModifiedBy>
  <dcterms:created xsi:type="dcterms:W3CDTF">2025-01-13T17:04:10Z</dcterms:created>
  <dcterms:modified xsi:type="dcterms:W3CDTF">2025-02-10T12:00:57Z</dcterms:modified>
</cp:coreProperties>
</file>