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filterPrivacy="1"/>
  <xr:revisionPtr revIDLastSave="0" documentId="10_ncr:8100000_{407CB0F3-6E01-4A60-A6B8-10E6D4942CFD}" xr6:coauthVersionLast="34" xr6:coauthVersionMax="34" xr10:uidLastSave="{00000000-0000-0000-0000-000000000000}"/>
  <bookViews>
    <workbookView xWindow="0" yWindow="0" windowWidth="28800" windowHeight="12225" xr2:uid="{00000000-000D-0000-FFFF-FFFF00000000}"/>
  </bookViews>
  <sheets>
    <sheet name="G16 lielā zāl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2" i="1" l="1"/>
  <c r="C81" i="1"/>
  <c r="C80" i="1"/>
  <c r="B79" i="1"/>
  <c r="B78" i="1"/>
  <c r="B86" i="1" s="1"/>
  <c r="K75" i="1"/>
  <c r="C79" i="1" s="1"/>
  <c r="C83" i="1" s="1"/>
  <c r="B53" i="1" s="1"/>
  <c r="A47" i="1" s="1"/>
  <c r="B10" i="1" s="1"/>
  <c r="B3" i="1" s="1"/>
  <c r="L3" i="1" s="1"/>
  <c r="C75" i="1"/>
  <c r="C74" i="1"/>
  <c r="C73" i="1"/>
  <c r="C72" i="1"/>
  <c r="C71" i="1"/>
  <c r="C70" i="1"/>
  <c r="C69" i="1"/>
  <c r="C68" i="1"/>
  <c r="C67" i="1"/>
  <c r="C66" i="1"/>
  <c r="C76" i="1" s="1"/>
  <c r="K65" i="1"/>
  <c r="C78" i="1" s="1"/>
  <c r="C86" i="1" s="1"/>
  <c r="B55" i="1" s="1"/>
  <c r="C65" i="1"/>
  <c r="C62" i="1"/>
  <c r="B57" i="1"/>
  <c r="B34" i="1"/>
  <c r="A8" i="1"/>
  <c r="L4" i="1" l="1"/>
  <c r="N3" i="1"/>
  <c r="K71" i="1"/>
  <c r="B28" i="1" s="1"/>
  <c r="N4" i="1" l="1"/>
  <c r="O3" i="1"/>
  <c r="O4" i="1" l="1"/>
  <c r="P4" i="1" s="1"/>
  <c r="P3" i="1"/>
  <c r="R3" i="1" s="1"/>
  <c r="R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68" authorId="0" shapeId="0" xr:uid="{A0BFD063-27A6-41D0-8D4B-8E19EDFAB7AA}">
      <text>
        <r>
          <rPr>
            <b/>
            <sz val="9"/>
            <color indexed="81"/>
            <rFont val="Tahoma"/>
            <family val="2"/>
            <charset val="186"/>
          </rPr>
          <t>Author:</t>
        </r>
        <r>
          <rPr>
            <sz val="9"/>
            <color indexed="81"/>
            <rFont val="Tahoma"/>
            <family val="2"/>
            <charset val="186"/>
          </rPr>
          <t xml:space="preserve">
2350</t>
        </r>
      </text>
    </comment>
    <comment ref="D72" authorId="0" shapeId="0" xr:uid="{3C834649-E1C4-4DF7-8851-F477A773CCE7}">
      <text>
        <r>
          <rPr>
            <b/>
            <sz val="9"/>
            <color indexed="81"/>
            <rFont val="Tahoma"/>
            <family val="2"/>
            <charset val="186"/>
          </rPr>
          <t>Author:</t>
        </r>
        <r>
          <rPr>
            <sz val="9"/>
            <color indexed="81"/>
            <rFont val="Tahoma"/>
            <family val="2"/>
            <charset val="186"/>
          </rPr>
          <t xml:space="preserve">
Silt mezgks+katlu māja+skaitītāji</t>
        </r>
      </text>
    </comment>
    <comment ref="K75" authorId="0" shapeId="0" xr:uid="{E9D4F7FC-DB33-4CBC-A0B1-806145DEA802}">
      <text>
        <r>
          <rPr>
            <b/>
            <sz val="9"/>
            <color indexed="81"/>
            <rFont val="Tahoma"/>
            <family val="2"/>
            <charset val="186"/>
          </rPr>
          <t xml:space="preserve">Ivo+1a administratīvā alga
</t>
        </r>
      </text>
    </comment>
  </commentList>
</comments>
</file>

<file path=xl/sharedStrings.xml><?xml version="1.0" encoding="utf-8"?>
<sst xmlns="http://schemas.openxmlformats.org/spreadsheetml/2006/main" count="90" uniqueCount="83">
  <si>
    <t>Nomas maksas noteikšanas metodika, ja nekustamo īpašumu iznomā publiskai personai, tās iestādei vai kapitālsabiedrībai publiskas funkcijas veikšanai</t>
  </si>
  <si>
    <t>Mēnesī</t>
  </si>
  <si>
    <t>Dienā</t>
  </si>
  <si>
    <t>Stundā par kvm</t>
  </si>
  <si>
    <t>Aktu zāle/ stundā</t>
  </si>
  <si>
    <t>NM =</t>
  </si>
  <si>
    <t>((Tizm/NĪpl + Nizm) x IZNpl)+Zn (ja zeme pieder iznomātājam)</t>
  </si>
  <si>
    <t>, kur</t>
  </si>
  <si>
    <t>Cena par kvm (bez PVN):</t>
  </si>
  <si>
    <t>mēnesī par visu (bez PVN)</t>
  </si>
  <si>
    <t>Cena par kvm (ar PVN):</t>
  </si>
  <si>
    <t>NĪpl</t>
  </si>
  <si>
    <t>tā nekustamā īpašuma kopējā iznomājamā platība, kurā atrodas nomas objekts;</t>
  </si>
  <si>
    <t>IZNpl</t>
  </si>
  <si>
    <t>iznomājamā platība (kvadrātmetri).</t>
  </si>
  <si>
    <t>Nizm</t>
  </si>
  <si>
    <t>netiešās izmaksas gadā uz kvadrātmetru (aprēķina skat 35.rinda);</t>
  </si>
  <si>
    <t>Zn  (ja zeme pieder iznomātājam)</t>
  </si>
  <si>
    <t>(Zemes kadastrālā vērtība*1,5%)/proporciju, bet ne mazāk kā 28 EUR/gadā)/12</t>
  </si>
  <si>
    <t>Tizm</t>
  </si>
  <si>
    <t>tā nekustamā īpašuma tiešās izmaksas gadā, kurā atrodas nomas objekts. Aprēķina saskaņā</t>
  </si>
  <si>
    <t>57. Tā nekustamā īpašuma tiešās izmaksas gadā, kurā atrodas iznomājamais objekts, aprēķina, izmantojot šādu formulu:</t>
  </si>
  <si>
    <t>Tizm = A + Baps + P + N + Apdr + Zn +  C+K/IznP, kur</t>
  </si>
  <si>
    <t>Tizm – attiecīgā nekustamā īpašuma tiešās izmaksas gadā;</t>
  </si>
  <si>
    <t>A</t>
  </si>
  <si>
    <t xml:space="preserve">attiecīgā nekustamā īpašuma apsaimniekošanas pamata pakalpojumu (iekārtu, tai skaitā liftu, un inženiertīklu tehniskā apkope un remonts, ugunsdrošības sistēmu un inventāra </t>
  </si>
  <si>
    <t xml:space="preserve">uzturēšana un remonts, tehniskās apsardzes signalizācijas un videonovērošanas sistēmu apkalpošana un remonts, būves konstruktīvo elementu apsekošana un remonts, teritorijas </t>
  </si>
  <si>
    <t xml:space="preserve">uzkopšana) un apsaimniekošanas papildu pakalpojumu (fiziskā apsardze, telpu uzkopšana, piekļuves kontroles sistēmu apkalpošana, automātiski paceļamo barjeru un vārtu apkalpošana </t>
  </si>
  <si>
    <t xml:space="preserve">un remonts, iekštelpu kosmētiskais remonts, komunālo pakalpojumu līgumu administrēšana un citi pakalpojumi) plānotās izmaksas, plānotās materiālu un ātri nolietojamā inventāra </t>
  </si>
  <si>
    <t xml:space="preserve">izmaksas gadā, kas rodas nekustamā īpašuma iznomātājam attiecīgā nekustamā īpašuma apsaimniekošanā, </t>
  </si>
  <si>
    <t>Baps</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</si>
  <si>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</si>
  <si>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</si>
  <si>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P</t>
  </si>
  <si>
    <t>to pamatlīdzekļu plānotās uzturēšanas izmaksas, tai skaitā nolietojuma summa gadā, kurus izmanto vai plānots izmantot</t>
  </si>
  <si>
    <t>nekustamā īpašuma un tam piegulošās teritorijas sanitārajā uzkopšanā;</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</si>
  <si>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</si>
  <si>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</si>
  <si>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</si>
  <si>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Apdr</t>
  </si>
  <si>
    <t>attiecīgā nekustamā īpašuma apdrošināšanas izdevumi gadā;</t>
  </si>
  <si>
    <t>Zn</t>
  </si>
  <si>
    <t>zemes vienības nomas maksa gadā, ja iznomājamais objekts atrodas uz citam īpašniekam piederošas zemes vienības;</t>
  </si>
  <si>
    <t>C</t>
  </si>
  <si>
    <t>pēc pušu vienošanās papildus var iekļaut citas izmaksas.</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</si>
  <si>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</si>
  <si>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</si>
  <si>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</si>
  <si>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</si>
  <si>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</si>
  <si>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</si>
  <si>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</si>
  <si>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</si>
  <si>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</si>
  <si>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</si>
  <si>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</si>
  <si>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</si>
  <si>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</si>
  <si>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</si>
  <si>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</si>
  <si>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</si>
  <si>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To aprēķina, nekustamo īpašumu pārvaldīšanā iesaistīto darbinieku plānoto atlīdzību (gadā) izdalot ar visos iznomātāja darbības virzienos iesaistīto darbinieku plānoto atlīdzību (gadā);</t>
  </si>
  <si>
    <t>Kpl</t>
  </si>
  <si>
    <t>to nekustamo īpašumu kopējā platība, kas ir iznomātāja pārvaldīšanā</t>
  </si>
  <si>
    <t>Vajadzīgā investīcija/mēnesī:</t>
  </si>
  <si>
    <t>Nomas maksa/ mēnesī bez investīcijas:</t>
  </si>
  <si>
    <t>Kopā:</t>
  </si>
  <si>
    <t>ūdens</t>
  </si>
  <si>
    <t>Apkopēja</t>
  </si>
  <si>
    <t>elektrība</t>
  </si>
  <si>
    <t>EBV</t>
  </si>
  <si>
    <t xml:space="preserve">SIA "PROFILAKSE" - deratizācija. </t>
  </si>
  <si>
    <t>ēkas remonti</t>
  </si>
  <si>
    <t>apsardze</t>
  </si>
  <si>
    <t>EPS, elektrotīkiu uzturēšana</t>
  </si>
  <si>
    <t>Apkures katla apkalpošana</t>
  </si>
  <si>
    <t>Kurināmais</t>
  </si>
  <si>
    <t>Saimniecības preces</t>
  </si>
  <si>
    <t>2i saimnieki</t>
  </si>
  <si>
    <t>viss administratīvais bloks</t>
  </si>
  <si>
    <t xml:space="preserve">      2211</t>
  </si>
  <si>
    <t xml:space="preserve">      2219</t>
  </si>
  <si>
    <t xml:space="preserve">    2310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</si>
</sst>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_-;\-* #,##0_-;_-* &quot;-&quot;??_-;_-@_-"/>
    <numFmt numFmtId="166" formatCode="_-* #,##0.0_-;\-* #,##0.0_-;_-* &quot;-&quot;??_-;_-@_-"/>
  </numFmts>
  <fonts count="17" x14ac:knownFonts="1">
    <font>
      <sz val="11"/>
      <color theme="1"/>
      <name val="Calibri"/>
      <family val="2"/>
      <scheme val="minor"/>
    </font>
    <font>
      <sz val="11"/>
      <color theme="1"/>
      <name val="Calibri"/>
      <family val="2"/>
      <scheme val="minor"/>
    </font>
    <font>
      <sz val="11"/>
      <color theme="1"/>
      <name val="Calibri"/>
      <family val="2"/>
      <charset val="186"/>
    </font>
    <font>
      <b/>
      <sz val="10"/>
      <color indexed="8"/>
      <name val="Verdana"/>
      <family val="2"/>
      <charset val="186"/>
    </font>
    <font>
      <sz val="11"/>
      <color indexed="8"/>
      <name val="Calibri"/>
      <family val="2"/>
      <charset val="186"/>
    </font>
    <font>
      <sz val="9"/>
      <color indexed="8"/>
      <name val="Verdana"/>
      <family val="2"/>
      <charset val="186"/>
    </font>
    <font>
      <sz val="11"/>
      <color rgb="FFFF0000"/>
      <name val="Calibri"/>
      <family val="2"/>
      <charset val="186"/>
    </font>
    <font>
      <sz val="11"/>
      <name val="Calibri"/>
      <family val="2"/>
      <charset val="186"/>
    </font>
    <font>
      <b/>
      <sz val="11"/>
      <color indexed="8"/>
      <name val="Calibri"/>
      <family val="2"/>
      <charset val="186"/>
    </font>
    <font>
      <sz val="10"/>
      <color indexed="8"/>
      <name val="Calibri"/>
      <family val="2"/>
      <charset val="186"/>
    </font>
    <font>
      <sz val="11"/>
      <color theme="3" tint="0.39997558519241921"/>
      <name val="Calibri"/>
      <family val="2"/>
      <charset val="186"/>
    </font>
    <font>
      <sz val="10"/>
      <name val="Arial"/>
      <family val="2"/>
      <charset val="186"/>
    </font>
    <font>
      <sz val="10"/>
      <color theme="3" tint="0.39997558519241921"/>
      <name val="Arial"/>
      <family val="2"/>
      <charset val="186"/>
    </font>
    <font>
      <b/>
      <sz val="10"/>
      <color theme="3" tint="0.39997558519241921"/>
      <name val="Arial"/>
      <family val="2"/>
      <charset val="186"/>
    </font>
    <font>
      <sz val="8"/>
      <color indexed="8"/>
      <name val="Times New Roman"/>
      <family val="1"/>
    </font>
    <font>
      <b/>
      <sz val="9"/>
      <color indexed="81"/>
      <name val="Tahoma"/>
      <family val="2"/>
      <charset val="186"/>
    </font>
    <font>
      <sz val="9"/>
      <color indexed="81"/>
      <name val="Tahoma"/>
      <family val="2"/>
      <charset val="186"/>
    </font>
  </fonts>
  <fills count="8">
    <fill>
      <patternFill patternType="none"/>
    </fill>
    <fill>
      <patternFill patternType="gray125"/>
    </fill>
    <fill>
      <patternFill patternType="solid">
        <fgColor theme="0" tint="-4.9989318521683403E-2"/>
        <bgColor indexed="64"/>
      </patternFill>
    </fill>
    <fill>
      <patternFill patternType="solid">
        <fgColor indexed="50"/>
        <bgColor indexed="64"/>
      </patternFill>
    </fill>
    <fill>
      <patternFill patternType="solid">
        <fgColor indexed="13"/>
        <bgColor indexed="64"/>
      </patternFill>
    </fill>
    <fill>
      <patternFill patternType="solid">
        <fgColor rgb="FFFFFF00"/>
        <bgColor indexed="64"/>
      </patternFill>
    </fill>
    <fill>
      <patternFill patternType="solid">
        <fgColor indexed="29"/>
        <bgColor indexed="64"/>
      </patternFill>
    </fill>
    <fill>
      <patternFill patternType="solid">
        <fgColor theme="0"/>
        <bgColor indexed="64"/>
      </patternFill>
    </fill>
  </fills>
  <borders count="5">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0" fillId="0" borderId="0" xfId="0" applyFill="1"/>
    <xf numFmtId="0" fontId="0" fillId="2" borderId="0" xfId="0" applyFill="1" applyAlignment="1">
      <alignment wrapText="1"/>
    </xf>
    <xf numFmtId="0" fontId="0" fillId="0" borderId="0" xfId="0" applyAlignment="1">
      <alignment wrapText="1"/>
    </xf>
    <xf numFmtId="165" fontId="4" fillId="3" borderId="0" xfId="1" applyNumberFormat="1" applyFont="1" applyFill="1"/>
    <xf numFmtId="0" fontId="5" fillId="0" borderId="0" xfId="0" applyFont="1" applyFill="1" applyAlignment="1">
      <alignment horizontal="right" vertical="center" indent="1"/>
    </xf>
    <xf numFmtId="0" fontId="0" fillId="0" borderId="0" xfId="0" applyAlignment="1">
      <alignment horizontal="right"/>
    </xf>
    <xf numFmtId="164" fontId="4" fillId="4" borderId="0" xfId="1" applyFont="1" applyFill="1"/>
    <xf numFmtId="164" fontId="4" fillId="0" borderId="0" xfId="1" applyFont="1"/>
    <xf numFmtId="164" fontId="0" fillId="0" borderId="0" xfId="1" applyFont="1"/>
    <xf numFmtId="164" fontId="0" fillId="2" borderId="0" xfId="1" applyFont="1" applyFill="1"/>
    <xf numFmtId="43" fontId="0" fillId="0" borderId="0" xfId="0" applyNumberFormat="1"/>
    <xf numFmtId="43" fontId="0" fillId="4" borderId="0" xfId="0" applyNumberFormat="1" applyFill="1"/>
    <xf numFmtId="0" fontId="6" fillId="0" borderId="0" xfId="0" applyFont="1"/>
    <xf numFmtId="165" fontId="7" fillId="5" borderId="0" xfId="1" applyNumberFormat="1" applyFont="1" applyFill="1"/>
    <xf numFmtId="0" fontId="5" fillId="0" borderId="0" xfId="0" applyFont="1" applyAlignment="1">
      <alignment vertical="center"/>
    </xf>
    <xf numFmtId="165" fontId="4" fillId="0" borderId="0" xfId="1" applyNumberFormat="1" applyFont="1"/>
    <xf numFmtId="9" fontId="4" fillId="0" borderId="0" xfId="2" applyFont="1"/>
    <xf numFmtId="165" fontId="2" fillId="6" borderId="0" xfId="1" applyNumberFormat="1" applyFont="1" applyFill="1"/>
    <xf numFmtId="0" fontId="5" fillId="0" borderId="0" xfId="0" applyFont="1" applyAlignment="1"/>
    <xf numFmtId="166" fontId="4" fillId="5" borderId="0" xfId="1" applyNumberFormat="1" applyFont="1" applyFill="1"/>
    <xf numFmtId="0" fontId="0" fillId="0" borderId="0" xfId="0" applyAlignment="1"/>
    <xf numFmtId="165" fontId="4" fillId="6" borderId="0" xfId="1" applyNumberFormat="1" applyFont="1" applyFill="1"/>
    <xf numFmtId="0" fontId="0" fillId="0" borderId="0" xfId="0" applyAlignment="1">
      <alignment vertical="center"/>
    </xf>
    <xf numFmtId="0" fontId="5" fillId="0" borderId="0" xfId="0" applyFont="1" applyAlignment="1">
      <alignment horizontal="left" vertical="center"/>
    </xf>
    <xf numFmtId="0" fontId="0" fillId="0" borderId="0" xfId="0" applyFill="1" applyAlignment="1">
      <alignment vertical="center"/>
    </xf>
    <xf numFmtId="0" fontId="5" fillId="0" borderId="0" xfId="0" applyFont="1" applyAlignment="1">
      <alignment horizontal="left" vertical="center" indent="1"/>
    </xf>
    <xf numFmtId="165" fontId="4" fillId="5" borderId="0" xfId="1" applyNumberFormat="1" applyFont="1" applyFill="1"/>
    <xf numFmtId="0" fontId="8" fillId="0" borderId="0" xfId="0" applyFont="1"/>
    <xf numFmtId="165" fontId="2" fillId="5" borderId="0" xfId="1" applyNumberFormat="1" applyFont="1" applyFill="1"/>
    <xf numFmtId="0" fontId="0" fillId="0" borderId="0" xfId="0" applyAlignment="1">
      <alignment horizontal="left" wrapText="1"/>
    </xf>
    <xf numFmtId="164" fontId="0" fillId="6" borderId="0" xfId="1" applyFont="1" applyFill="1"/>
    <xf numFmtId="0" fontId="5" fillId="0" borderId="0" xfId="0" applyFont="1"/>
    <xf numFmtId="165" fontId="6" fillId="7" borderId="0" xfId="1" applyNumberFormat="1" applyFont="1" applyFill="1"/>
    <xf numFmtId="0" fontId="5" fillId="0" borderId="0" xfId="0" applyFont="1" applyFill="1" applyAlignment="1">
      <alignment horizontal="left" vertical="center" wrapText="1"/>
    </xf>
    <xf numFmtId="0" fontId="0" fillId="6" borderId="0" xfId="0" applyFill="1"/>
    <xf numFmtId="165" fontId="7" fillId="6" borderId="0" xfId="1" applyNumberFormat="1" applyFont="1" applyFill="1"/>
    <xf numFmtId="165" fontId="0" fillId="0" borderId="0" xfId="1" applyNumberFormat="1" applyFont="1"/>
    <xf numFmtId="0" fontId="0" fillId="0" borderId="3" xfId="0" applyBorder="1"/>
    <xf numFmtId="0" fontId="0" fillId="0" borderId="3" xfId="0" applyBorder="1" applyAlignment="1">
      <alignment horizontal="right"/>
    </xf>
    <xf numFmtId="165" fontId="0" fillId="0" borderId="3" xfId="0" applyNumberFormat="1" applyBorder="1"/>
    <xf numFmtId="165" fontId="0" fillId="0" borderId="0" xfId="0" applyNumberFormat="1"/>
    <xf numFmtId="0" fontId="9" fillId="0" borderId="0" xfId="0" applyFont="1"/>
    <xf numFmtId="165" fontId="10" fillId="0" borderId="0" xfId="1" applyNumberFormat="1" applyFont="1"/>
    <xf numFmtId="0" fontId="11" fillId="0" borderId="0" xfId="0" applyFont="1" applyAlignment="1">
      <alignment horizontal="left"/>
    </xf>
    <xf numFmtId="0" fontId="11" fillId="0" borderId="0" xfId="0" applyFont="1"/>
    <xf numFmtId="0" fontId="9" fillId="0" borderId="0" xfId="0" applyFont="1" applyAlignment="1">
      <alignment horizontal="left"/>
    </xf>
    <xf numFmtId="165" fontId="12" fillId="0" borderId="0" xfId="1" applyNumberFormat="1" applyFont="1" applyAlignment="1">
      <alignment horizontal="left"/>
    </xf>
    <xf numFmtId="165" fontId="13" fillId="0" borderId="0" xfId="1" applyNumberFormat="1" applyFont="1" applyAlignment="1">
      <alignment horizontal="left"/>
    </xf>
    <xf numFmtId="0" fontId="0" fillId="0" borderId="0" xfId="0" applyAlignment="1">
      <alignment horizontal="left"/>
    </xf>
    <xf numFmtId="0" fontId="14" fillId="0" borderId="4" xfId="0" applyNumberFormat="1" applyFont="1" applyFill="1" applyBorder="1" applyAlignment="1" applyProtection="1">
      <alignment horizontal="left" wrapText="1"/>
    </xf>
    <xf numFmtId="0" fontId="14" fillId="0" borderId="0" xfId="0" applyNumberFormat="1" applyFont="1" applyFill="1" applyBorder="1" applyAlignment="1" applyProtection="1">
      <alignment horizontal="left" wrapText="1"/>
    </xf>
    <xf numFmtId="0" fontId="10" fillId="0" borderId="0" xfId="0" applyFont="1"/>
    <xf numFmtId="0" fontId="5" fillId="0" borderId="0" xfId="0" applyFont="1" applyAlignment="1">
      <alignment horizontal="left" vertical="center" wrapText="1"/>
    </xf>
    <xf numFmtId="0" fontId="5" fillId="5" borderId="0" xfId="0" applyFont="1" applyFill="1" applyAlignment="1">
      <alignment horizontal="left" vertical="center" wrapText="1"/>
    </xf>
    <xf numFmtId="0" fontId="9" fillId="0" borderId="0" xfId="0" applyFont="1" applyAlignment="1">
      <alignment horizontal="left"/>
    </xf>
    <xf numFmtId="0" fontId="0" fillId="0" borderId="0" xfId="0" applyAlignment="1">
      <alignment horizontal="left" wrapText="1"/>
    </xf>
    <xf numFmtId="0" fontId="3" fillId="0" borderId="0" xfId="0" applyFont="1" applyAlignment="1">
      <alignment horizontal="center" wrapText="1"/>
    </xf>
    <xf numFmtId="0" fontId="5" fillId="0" borderId="1" xfId="0" applyFont="1" applyFill="1" applyBorder="1" applyAlignment="1">
      <alignment horizontal="center" vertical="center"/>
    </xf>
    <xf numFmtId="0" fontId="5" fillId="0" borderId="0" xfId="0" applyFont="1" applyFill="1" applyAlignment="1">
      <alignment horizontal="left" vertical="center" indent="1"/>
    </xf>
    <xf numFmtId="0" fontId="5" fillId="0" borderId="2"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723900</xdr:colOff>
      <xdr:row>22</xdr:row>
      <xdr:rowOff>0</xdr:rowOff>
    </xdr:from>
    <xdr:to>
      <xdr:col>0</xdr:col>
      <xdr:colOff>771525</xdr:colOff>
      <xdr:row>28</xdr:row>
      <xdr:rowOff>152400</xdr:rowOff>
    </xdr:to>
    <xdr:sp macro="" textlink="">
      <xdr:nvSpPr>
        <xdr:cNvPr id="2" name="Kreisā figūriekava 1">
          <a:extLst>
            <a:ext uri="{FF2B5EF4-FFF2-40B4-BE49-F238E27FC236}">
              <a16:creationId xmlns:a16="http://schemas.microsoft.com/office/drawing/2014/main" id="{98118332-0D3F-4FA5-AB9D-68B71947D544}"/>
            </a:ext>
          </a:extLst>
        </xdr:cNvPr>
        <xdr:cNvSpPr/>
      </xdr:nvSpPr>
      <xdr:spPr>
        <a:xfrm>
          <a:off x="723900" y="4937760"/>
          <a:ext cx="50165" cy="124968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vo.Berzins\AppData\Local\Microsoft\Windows\INetCache\Content.Outlook\GIFB9CCO\Nomas_maksa_Gaujas16_040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ktu_zale"/>
      <sheetName val="Policija"/>
      <sheetName val="Adazu_udens"/>
      <sheetName val="Adazu_namsaimnieks"/>
      <sheetName val="AGD"/>
      <sheetName val="Tame_2017_2018"/>
    </sheetNames>
    <sheetDataSet>
      <sheetData sheetId="0"/>
      <sheetData sheetId="1"/>
      <sheetData sheetId="2"/>
      <sheetData sheetId="3"/>
      <sheetData sheetId="4"/>
      <sheetData sheetId="5">
        <row r="29">
          <cell r="C29">
            <v>987.07999999999993</v>
          </cell>
        </row>
        <row r="30">
          <cell r="C30">
            <v>287.90999999999997</v>
          </cell>
        </row>
        <row r="32">
          <cell r="C32">
            <v>439</v>
          </cell>
        </row>
        <row r="33">
          <cell r="C33">
            <v>4760.18</v>
          </cell>
        </row>
        <row r="34">
          <cell r="C34">
            <v>1848.3600000000001</v>
          </cell>
        </row>
        <row r="36">
          <cell r="C36">
            <v>868.7</v>
          </cell>
        </row>
        <row r="38">
          <cell r="C38">
            <v>5967.03</v>
          </cell>
        </row>
        <row r="39">
          <cell r="C39">
            <v>970.69</v>
          </cell>
        </row>
        <row r="40">
          <cell r="C40">
            <v>2374.12</v>
          </cell>
        </row>
        <row r="41">
          <cell r="C41">
            <v>87</v>
          </cell>
        </row>
        <row r="42">
          <cell r="C42">
            <v>464.64</v>
          </cell>
        </row>
        <row r="44">
          <cell r="C44">
            <v>0</v>
          </cell>
        </row>
        <row r="46">
          <cell r="C46">
            <v>77.16</v>
          </cell>
        </row>
        <row r="49">
          <cell r="C49">
            <v>8908.02</v>
          </cell>
        </row>
        <row r="50">
          <cell r="C50">
            <v>878.86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0"/>
  <sheetViews>
    <sheetView tabSelected="1" workbookViewId="0">
      <selection activeCell="I31" sqref="I31"/>
    </sheetView>
  </sheetViews>
  <sheetFormatPr defaultRowHeight="15" x14ac:dyDescent="0.25"/>
  <cols>
    <col min="1" max="1" width="15.5703125" customWidth="1"/>
    <col min="4" max="4" width="24.85546875" customWidth="1"/>
    <col min="7" max="7" width="14.28515625" customWidth="1"/>
    <col min="11" max="11" width="11.42578125" bestFit="1" customWidth="1"/>
  </cols>
  <sheetData>
    <row r="1" spans="1:19" ht="30" customHeight="1" x14ac:dyDescent="0.25">
      <c r="A1" s="57" t="s">
        <v>0</v>
      </c>
      <c r="B1" s="57"/>
      <c r="C1" s="57"/>
      <c r="D1" s="57"/>
      <c r="E1" s="57"/>
      <c r="F1" s="57"/>
      <c r="G1" s="57"/>
      <c r="H1" s="57"/>
      <c r="I1" s="57"/>
      <c r="J1" s="57"/>
      <c r="K1" s="57"/>
      <c r="L1" s="57"/>
      <c r="M1" s="57"/>
      <c r="N1" s="57"/>
      <c r="O1" s="57"/>
    </row>
    <row r="2" spans="1:19" ht="45" x14ac:dyDescent="0.25">
      <c r="C2" s="1"/>
      <c r="D2" s="1"/>
      <c r="E2" s="1"/>
      <c r="F2" s="1"/>
      <c r="G2" s="1"/>
      <c r="H2" s="1"/>
      <c r="N2" t="s">
        <v>1</v>
      </c>
      <c r="O2" t="s">
        <v>2</v>
      </c>
      <c r="P2" s="2" t="s">
        <v>3</v>
      </c>
      <c r="R2" s="3" t="s">
        <v>4</v>
      </c>
      <c r="S2" s="3"/>
    </row>
    <row r="3" spans="1:19" ht="15.75" thickBot="1" x14ac:dyDescent="0.3">
      <c r="B3" s="4">
        <f>(((A14/B6+B10)*B8)+B12)/12</f>
        <v>843.03391008175277</v>
      </c>
      <c r="C3" s="5" t="s">
        <v>5</v>
      </c>
      <c r="D3" s="58" t="s">
        <v>6</v>
      </c>
      <c r="E3" s="58"/>
      <c r="F3" s="58"/>
      <c r="G3" s="58"/>
      <c r="H3" s="59" t="s">
        <v>7</v>
      </c>
      <c r="K3" s="6" t="s">
        <v>8</v>
      </c>
      <c r="L3" s="7">
        <f>B3/B8</f>
        <v>4.1837911170310313</v>
      </c>
      <c r="N3" s="8">
        <f>L3</f>
        <v>4.1837911170310313</v>
      </c>
      <c r="O3" s="9">
        <f>N3/20</f>
        <v>0.20918955585155158</v>
      </c>
      <c r="P3" s="10">
        <f>O3/8</f>
        <v>2.6148694481443947E-2</v>
      </c>
      <c r="R3" s="11">
        <f>B8*P3-0.01</f>
        <v>5.2589619380109554</v>
      </c>
      <c r="S3" s="9"/>
    </row>
    <row r="4" spans="1:19" x14ac:dyDescent="0.25">
      <c r="B4" s="6" t="s">
        <v>9</v>
      </c>
      <c r="C4" s="5"/>
      <c r="D4" s="60">
        <v>12</v>
      </c>
      <c r="E4" s="60"/>
      <c r="F4" s="60"/>
      <c r="G4" s="60"/>
      <c r="H4" s="59"/>
      <c r="K4" s="6" t="s">
        <v>10</v>
      </c>
      <c r="L4" s="12">
        <f>L3*1.21</f>
        <v>5.0623872516075474</v>
      </c>
      <c r="N4" s="9">
        <f>N3*1.21</f>
        <v>5.0623872516075474</v>
      </c>
      <c r="O4" s="9">
        <f>O3*1.21</f>
        <v>0.25311936258037743</v>
      </c>
      <c r="P4" s="10">
        <f>O4/8</f>
        <v>3.1639920322547178E-2</v>
      </c>
      <c r="R4" s="11">
        <f>R3*1.21</f>
        <v>6.3633439449932556</v>
      </c>
    </row>
    <row r="5" spans="1:19" x14ac:dyDescent="0.25">
      <c r="C5" s="1"/>
      <c r="D5" s="1"/>
      <c r="E5" s="1"/>
    </row>
    <row r="6" spans="1:19" x14ac:dyDescent="0.25">
      <c r="A6" s="13"/>
      <c r="B6" s="14">
        <v>986.7</v>
      </c>
      <c r="C6" t="s">
        <v>11</v>
      </c>
      <c r="D6" s="15" t="s">
        <v>12</v>
      </c>
    </row>
    <row r="7" spans="1:19" x14ac:dyDescent="0.25">
      <c r="B7" s="16"/>
      <c r="D7" s="15"/>
    </row>
    <row r="8" spans="1:19" x14ac:dyDescent="0.25">
      <c r="A8" s="17">
        <f>B8/B6</f>
        <v>0.20421607378129117</v>
      </c>
      <c r="B8" s="18">
        <v>201.5</v>
      </c>
      <c r="C8" t="s">
        <v>13</v>
      </c>
      <c r="D8" s="19" t="s">
        <v>14</v>
      </c>
      <c r="E8" s="19"/>
    </row>
    <row r="9" spans="1:19" x14ac:dyDescent="0.25">
      <c r="B9" s="16"/>
      <c r="D9" s="15"/>
    </row>
    <row r="10" spans="1:19" x14ac:dyDescent="0.25">
      <c r="B10" s="20">
        <f>A47</f>
        <v>18.452063103957503</v>
      </c>
      <c r="C10" t="s">
        <v>15</v>
      </c>
      <c r="D10" s="19" t="s">
        <v>16</v>
      </c>
    </row>
    <row r="11" spans="1:19" ht="27.75" customHeight="1" x14ac:dyDescent="0.25">
      <c r="C11" s="19"/>
    </row>
    <row r="12" spans="1:19" ht="27.75" customHeight="1" x14ac:dyDescent="0.25">
      <c r="B12" s="20">
        <v>28</v>
      </c>
      <c r="C12" s="3" t="s">
        <v>17</v>
      </c>
      <c r="D12" s="21" t="s">
        <v>18</v>
      </c>
    </row>
    <row r="13" spans="1:19" x14ac:dyDescent="0.25">
      <c r="C13" s="19"/>
    </row>
    <row r="14" spans="1:19" x14ac:dyDescent="0.25">
      <c r="A14" s="22">
        <v>31194</v>
      </c>
      <c r="B14" t="s">
        <v>19</v>
      </c>
      <c r="C14" t="s">
        <v>20</v>
      </c>
    </row>
    <row r="16" spans="1:19" x14ac:dyDescent="0.25">
      <c r="D16" s="15" t="s">
        <v>21</v>
      </c>
    </row>
    <row r="17" spans="1:18" x14ac:dyDescent="0.25">
      <c r="D17" s="23"/>
    </row>
    <row r="18" spans="1:18" x14ac:dyDescent="0.25">
      <c r="D18" s="24" t="s">
        <v>22</v>
      </c>
    </row>
    <row r="19" spans="1:18" x14ac:dyDescent="0.25">
      <c r="D19" s="25"/>
    </row>
    <row r="20" spans="1:18" x14ac:dyDescent="0.25">
      <c r="D20" s="26" t="s">
        <v>23</v>
      </c>
    </row>
    <row r="23" spans="1:18" x14ac:dyDescent="0.25">
      <c r="B23" s="27">
        <v>13372</v>
      </c>
      <c r="C23" t="s">
        <v>24</v>
      </c>
      <c r="D23" s="56" t="s">
        <v>25</v>
      </c>
      <c r="E23" s="56"/>
      <c r="F23" s="56"/>
      <c r="G23" s="56"/>
      <c r="H23" s="56"/>
      <c r="I23" s="56"/>
      <c r="J23" s="56"/>
      <c r="K23" s="56"/>
      <c r="L23" s="56"/>
      <c r="M23" s="56"/>
      <c r="N23" s="56"/>
      <c r="O23" s="56"/>
      <c r="P23" s="56"/>
      <c r="Q23" s="56"/>
      <c r="R23" s="56"/>
    </row>
    <row r="24" spans="1:18" x14ac:dyDescent="0.25">
      <c r="B24" s="27"/>
      <c r="D24" s="56" t="s">
        <v>26</v>
      </c>
      <c r="E24" s="56"/>
      <c r="F24" s="56"/>
      <c r="G24" s="56"/>
      <c r="H24" s="56"/>
      <c r="I24" s="56"/>
      <c r="J24" s="56"/>
      <c r="K24" s="56"/>
      <c r="L24" s="56"/>
      <c r="M24" s="56"/>
      <c r="N24" s="56"/>
      <c r="O24" s="56"/>
      <c r="P24" s="56"/>
      <c r="Q24" s="56"/>
      <c r="R24" s="56"/>
    </row>
    <row r="25" spans="1:18" x14ac:dyDescent="0.25">
      <c r="A25" s="28"/>
      <c r="B25" s="27"/>
      <c r="D25" s="56" t="s">
        <v>27</v>
      </c>
      <c r="E25" s="56"/>
      <c r="F25" s="56"/>
      <c r="G25" s="56"/>
      <c r="H25" s="56"/>
      <c r="I25" s="56"/>
      <c r="J25" s="56"/>
      <c r="K25" s="56"/>
      <c r="L25" s="56"/>
      <c r="M25" s="56"/>
      <c r="N25" s="56"/>
      <c r="O25" s="56"/>
      <c r="P25" s="56"/>
      <c r="Q25" s="56"/>
      <c r="R25" s="56"/>
    </row>
    <row r="26" spans="1:18" x14ac:dyDescent="0.25">
      <c r="A26" s="28" t="s">
        <v>24</v>
      </c>
      <c r="B26" s="27"/>
      <c r="D26" s="56" t="s">
        <v>28</v>
      </c>
      <c r="E26" s="56"/>
      <c r="F26" s="56"/>
      <c r="G26" s="56"/>
      <c r="H26" s="56"/>
      <c r="I26" s="56"/>
      <c r="J26" s="56"/>
      <c r="K26" s="56"/>
      <c r="L26" s="56"/>
      <c r="M26" s="56"/>
      <c r="N26" s="56"/>
      <c r="O26" s="56"/>
      <c r="P26" s="56"/>
      <c r="Q26" s="56"/>
      <c r="R26" s="56"/>
    </row>
    <row r="27" spans="1:18" x14ac:dyDescent="0.25">
      <c r="B27" s="16"/>
      <c r="D27" s="56" t="s">
        <v>29</v>
      </c>
      <c r="E27" s="56"/>
      <c r="F27" s="56"/>
      <c r="G27" s="56"/>
      <c r="H27" s="56"/>
      <c r="I27" s="56"/>
      <c r="J27" s="56"/>
      <c r="K27" s="56"/>
      <c r="L27" s="56"/>
      <c r="M27" s="56"/>
      <c r="N27" s="56"/>
      <c r="O27" s="56"/>
      <c r="P27" s="56"/>
      <c r="Q27" s="56"/>
      <c r="R27" s="56"/>
    </row>
    <row r="28" spans="1:18" x14ac:dyDescent="0.25">
      <c r="B28" s="29">
        <f>K71</f>
        <v>17734.942799999997</v>
      </c>
      <c r="C28" t="s">
        <v>30</v>
      </c>
      <c r="D28" s="56" t="s">
        <v>31</v>
      </c>
      <c r="E28" s="56"/>
      <c r="F28" s="56"/>
      <c r="G28" s="56"/>
      <c r="H28" s="56"/>
      <c r="I28" s="56"/>
      <c r="J28" s="56"/>
      <c r="K28" s="56"/>
      <c r="L28" s="56"/>
      <c r="M28" s="56"/>
      <c r="N28" s="56"/>
      <c r="O28" s="56"/>
      <c r="P28" s="56"/>
      <c r="Q28" s="56"/>
      <c r="R28" s="56"/>
    </row>
    <row r="29" spans="1:18" x14ac:dyDescent="0.25">
      <c r="B29" s="16"/>
      <c r="D29" t="s">
        <v>32</v>
      </c>
    </row>
    <row r="30" spans="1:18" x14ac:dyDescent="0.25">
      <c r="B30" s="29">
        <v>0</v>
      </c>
      <c r="C30" t="s">
        <v>33</v>
      </c>
      <c r="D30" t="s">
        <v>34</v>
      </c>
    </row>
    <row r="31" spans="1:18" x14ac:dyDescent="0.25">
      <c r="B31" s="16"/>
      <c r="D31" t="s">
        <v>35</v>
      </c>
    </row>
    <row r="32" spans="1:18" x14ac:dyDescent="0.25">
      <c r="B32" s="29">
        <v>0</v>
      </c>
      <c r="C32" t="s">
        <v>36</v>
      </c>
      <c r="D32" t="s">
        <v>37</v>
      </c>
    </row>
    <row r="33" spans="1:18" x14ac:dyDescent="0.25">
      <c r="B33" s="16"/>
      <c r="D33" t="s">
        <v>38</v>
      </c>
    </row>
    <row r="34" spans="1:18" x14ac:dyDescent="0.25">
      <c r="A34" s="28" t="s">
        <v>24</v>
      </c>
      <c r="B34" s="14">
        <f>[1]Tame_2017_2018!C41</f>
        <v>87</v>
      </c>
      <c r="C34" t="s">
        <v>39</v>
      </c>
      <c r="D34" t="s">
        <v>40</v>
      </c>
    </row>
    <row r="35" spans="1:18" x14ac:dyDescent="0.25">
      <c r="B35" s="14">
        <v>0</v>
      </c>
      <c r="C35" t="s">
        <v>41</v>
      </c>
      <c r="D35" t="s">
        <v>42</v>
      </c>
    </row>
    <row r="36" spans="1:18" x14ac:dyDescent="0.25">
      <c r="B36" s="14">
        <v>0</v>
      </c>
      <c r="C36" t="s">
        <v>43</v>
      </c>
      <c r="D36" t="s">
        <v>44</v>
      </c>
    </row>
    <row r="37" spans="1:18" ht="15" customHeight="1" x14ac:dyDescent="0.25">
      <c r="B37" s="22">
        <v>0</v>
      </c>
      <c r="C37" t="s">
        <v>45</v>
      </c>
      <c r="D37" s="56" t="s">
        <v>46</v>
      </c>
      <c r="E37" s="56"/>
      <c r="F37" s="56"/>
      <c r="G37" s="56"/>
      <c r="H37" s="56"/>
      <c r="I37" s="56"/>
      <c r="J37" s="56"/>
      <c r="K37" s="56"/>
      <c r="L37" s="56"/>
      <c r="M37" s="56"/>
      <c r="N37" s="56"/>
      <c r="O37" s="56"/>
      <c r="P37" s="56"/>
      <c r="Q37" s="56"/>
      <c r="R37" s="56"/>
    </row>
    <row r="38" spans="1:18" ht="15" customHeight="1" x14ac:dyDescent="0.25">
      <c r="B38" s="22"/>
      <c r="D38" s="56" t="s">
        <v>47</v>
      </c>
      <c r="E38" s="56"/>
      <c r="F38" s="56"/>
      <c r="G38" s="56"/>
      <c r="H38" s="56"/>
      <c r="I38" s="56"/>
      <c r="J38" s="56"/>
      <c r="K38" s="56"/>
      <c r="L38" s="56"/>
      <c r="M38" s="56"/>
      <c r="N38" s="56"/>
      <c r="O38" s="56"/>
      <c r="P38" s="56"/>
      <c r="Q38" s="56"/>
      <c r="R38" s="56"/>
    </row>
    <row r="39" spans="1:18" ht="15" customHeight="1" x14ac:dyDescent="0.25">
      <c r="B39" s="22"/>
      <c r="D39" s="56" t="s">
        <v>48</v>
      </c>
      <c r="E39" s="56"/>
      <c r="F39" s="56"/>
      <c r="G39" s="56"/>
      <c r="H39" s="56"/>
      <c r="I39" s="56"/>
      <c r="J39" s="56"/>
      <c r="K39" s="56"/>
      <c r="L39" s="56"/>
      <c r="M39" s="56"/>
      <c r="N39" s="56"/>
      <c r="O39" s="56"/>
      <c r="P39" s="56"/>
      <c r="Q39" s="56"/>
      <c r="R39" s="56"/>
    </row>
    <row r="40" spans="1:18" ht="15" customHeight="1" x14ac:dyDescent="0.25">
      <c r="B40" s="22"/>
      <c r="D40" s="56" t="s">
        <v>49</v>
      </c>
      <c r="E40" s="56"/>
      <c r="F40" s="56"/>
      <c r="G40" s="56"/>
      <c r="H40" s="56"/>
      <c r="I40" s="56"/>
      <c r="J40" s="56"/>
      <c r="K40" s="56"/>
      <c r="L40" s="56"/>
      <c r="M40" s="56"/>
      <c r="N40" s="56"/>
      <c r="O40" s="56"/>
      <c r="P40" s="56"/>
      <c r="Q40" s="56"/>
      <c r="R40" s="56"/>
    </row>
    <row r="41" spans="1:18" ht="15" customHeight="1" x14ac:dyDescent="0.25">
      <c r="B41" s="22"/>
      <c r="D41" s="56" t="s">
        <v>50</v>
      </c>
      <c r="E41" s="56"/>
      <c r="F41" s="56"/>
      <c r="G41" s="56"/>
      <c r="H41" s="56"/>
      <c r="I41" s="56"/>
      <c r="J41" s="56"/>
      <c r="K41" s="56"/>
      <c r="L41" s="56"/>
      <c r="M41" s="56"/>
      <c r="N41" s="56"/>
      <c r="O41" s="56"/>
      <c r="P41" s="56"/>
      <c r="Q41" s="56"/>
      <c r="R41" s="56"/>
    </row>
    <row r="42" spans="1:18" ht="15" customHeight="1" x14ac:dyDescent="0.25">
      <c r="B42" s="22"/>
      <c r="D42" s="56" t="s">
        <v>51</v>
      </c>
      <c r="E42" s="56"/>
      <c r="F42" s="56"/>
      <c r="G42" s="56"/>
      <c r="H42" s="56"/>
      <c r="I42" s="56"/>
      <c r="J42" s="56"/>
      <c r="K42" s="56"/>
      <c r="L42" s="56"/>
      <c r="M42" s="56"/>
      <c r="N42" s="56"/>
      <c r="O42" s="56"/>
      <c r="P42" s="56"/>
      <c r="Q42" s="56"/>
      <c r="R42" s="56"/>
    </row>
    <row r="43" spans="1:18" ht="15" customHeight="1" x14ac:dyDescent="0.25">
      <c r="B43" s="22">
        <v>1</v>
      </c>
      <c r="C43" t="s">
        <v>52</v>
      </c>
      <c r="D43" s="56" t="s">
        <v>53</v>
      </c>
      <c r="E43" s="56"/>
      <c r="F43" s="56"/>
      <c r="G43" s="56"/>
      <c r="H43" s="56"/>
      <c r="I43" s="56"/>
      <c r="J43" s="56"/>
      <c r="K43" s="56"/>
      <c r="L43" s="56"/>
      <c r="M43" s="56"/>
      <c r="N43" s="56"/>
      <c r="O43" s="56"/>
      <c r="P43" s="56"/>
      <c r="Q43" s="56"/>
      <c r="R43" s="56"/>
    </row>
    <row r="44" spans="1:18" ht="30" x14ac:dyDescent="0.25">
      <c r="B44" s="22"/>
      <c r="D44" s="30" t="s">
        <v>54</v>
      </c>
      <c r="E44" s="30"/>
      <c r="F44" s="30"/>
      <c r="G44" s="30"/>
      <c r="H44" s="30"/>
      <c r="I44" s="30"/>
      <c r="J44" s="30"/>
      <c r="K44" s="30"/>
      <c r="L44" s="30"/>
      <c r="M44" s="30"/>
      <c r="N44" s="30"/>
      <c r="O44" s="30"/>
      <c r="P44" s="30"/>
      <c r="Q44" s="30"/>
      <c r="R44" s="30"/>
    </row>
    <row r="47" spans="1:18" ht="24" customHeight="1" x14ac:dyDescent="0.25">
      <c r="A47" s="31">
        <f>B53*B55/B57</f>
        <v>18.452063103957503</v>
      </c>
      <c r="B47" t="s">
        <v>15</v>
      </c>
      <c r="C47" s="53" t="s">
        <v>55</v>
      </c>
      <c r="D47" s="53"/>
      <c r="E47" s="53"/>
      <c r="F47" s="53"/>
      <c r="G47" s="53"/>
      <c r="H47" s="53"/>
      <c r="I47" s="53"/>
      <c r="J47" s="53"/>
      <c r="K47" s="53"/>
      <c r="L47" s="53"/>
      <c r="M47" s="53"/>
      <c r="N47" s="53"/>
      <c r="O47" s="53"/>
      <c r="P47" s="53"/>
      <c r="Q47" s="53"/>
    </row>
    <row r="49" spans="1:17" x14ac:dyDescent="0.25">
      <c r="E49" s="32" t="s">
        <v>56</v>
      </c>
    </row>
    <row r="51" spans="1:17" x14ac:dyDescent="0.25">
      <c r="E51" s="32" t="s">
        <v>57</v>
      </c>
    </row>
    <row r="53" spans="1:17" ht="45.75" customHeight="1" x14ac:dyDescent="0.25">
      <c r="A53" s="33"/>
      <c r="B53" s="18">
        <f>C83</f>
        <v>52189.341200000003</v>
      </c>
      <c r="C53" t="s">
        <v>58</v>
      </c>
      <c r="D53" s="53" t="s">
        <v>59</v>
      </c>
      <c r="E53" s="53"/>
      <c r="F53" s="53"/>
      <c r="G53" s="53"/>
      <c r="H53" s="53"/>
      <c r="I53" s="53"/>
      <c r="J53" s="53"/>
      <c r="K53" s="53"/>
      <c r="L53" s="53"/>
      <c r="M53" s="53"/>
      <c r="N53" s="53"/>
      <c r="O53" s="53"/>
      <c r="P53" s="53"/>
      <c r="Q53" s="53"/>
    </row>
    <row r="54" spans="1:17" x14ac:dyDescent="0.25">
      <c r="A54" s="1"/>
      <c r="B54" s="1"/>
      <c r="C54" s="1"/>
      <c r="D54" s="34"/>
      <c r="E54" s="34"/>
      <c r="F54" s="34"/>
      <c r="G54" s="34"/>
      <c r="H54" s="34"/>
      <c r="I54" s="34"/>
      <c r="J54" s="34"/>
      <c r="K54" s="34"/>
      <c r="L54" s="34"/>
      <c r="M54" s="34"/>
      <c r="N54" s="34"/>
      <c r="O54" s="34"/>
      <c r="P54" s="34"/>
      <c r="Q54" s="34"/>
    </row>
    <row r="55" spans="1:17" ht="61.5" customHeight="1" x14ac:dyDescent="0.25">
      <c r="B55" s="35">
        <f>C86</f>
        <v>0.34885764499121263</v>
      </c>
      <c r="C55" t="s">
        <v>60</v>
      </c>
      <c r="D55" s="54" t="s">
        <v>61</v>
      </c>
      <c r="E55" s="54"/>
      <c r="F55" s="54"/>
      <c r="G55" s="54"/>
      <c r="H55" s="54"/>
      <c r="I55" s="54"/>
      <c r="J55" s="54"/>
      <c r="K55" s="54"/>
      <c r="L55" s="54"/>
      <c r="M55" s="54"/>
      <c r="N55" s="54"/>
      <c r="O55" s="54"/>
      <c r="P55" s="54"/>
      <c r="Q55" s="54"/>
    </row>
    <row r="57" spans="1:17" x14ac:dyDescent="0.25">
      <c r="B57" s="36">
        <f>B6</f>
        <v>986.7</v>
      </c>
      <c r="C57" t="s">
        <v>62</v>
      </c>
      <c r="D57" s="32" t="s">
        <v>63</v>
      </c>
    </row>
    <row r="60" spans="1:17" x14ac:dyDescent="0.25">
      <c r="B60" s="6" t="s">
        <v>64</v>
      </c>
      <c r="C60" s="37">
        <v>0</v>
      </c>
    </row>
    <row r="61" spans="1:17" x14ac:dyDescent="0.25">
      <c r="A61" s="38"/>
      <c r="B61" s="39" t="s">
        <v>65</v>
      </c>
      <c r="C61" s="40">
        <v>0</v>
      </c>
    </row>
    <row r="62" spans="1:17" x14ac:dyDescent="0.25">
      <c r="B62" t="s">
        <v>66</v>
      </c>
      <c r="C62" s="41">
        <f>C60+C61</f>
        <v>0</v>
      </c>
    </row>
    <row r="63" spans="1:17" x14ac:dyDescent="0.25">
      <c r="C63" s="42"/>
      <c r="D63" s="42"/>
      <c r="E63" s="42"/>
      <c r="F63" s="42"/>
    </row>
    <row r="64" spans="1:17" x14ac:dyDescent="0.25">
      <c r="C64" s="42"/>
      <c r="D64" s="42"/>
      <c r="E64" s="42"/>
      <c r="F64" s="42"/>
    </row>
    <row r="65" spans="2:12" x14ac:dyDescent="0.25">
      <c r="B65">
        <v>2222</v>
      </c>
      <c r="C65" s="43">
        <f>[1]Tame_2017_2018!C32</f>
        <v>439</v>
      </c>
      <c r="D65" s="44" t="s">
        <v>67</v>
      </c>
      <c r="J65" s="42" t="s">
        <v>68</v>
      </c>
      <c r="K65" s="37">
        <f>(1482*0.5+450)*12*1.2409</f>
        <v>17734.942799999997</v>
      </c>
      <c r="L65" s="37"/>
    </row>
    <row r="66" spans="2:12" x14ac:dyDescent="0.25">
      <c r="B66">
        <v>2223</v>
      </c>
      <c r="C66" s="43">
        <f>[1]Tame_2017_2018!C33</f>
        <v>4760.18</v>
      </c>
      <c r="D66" s="45" t="s">
        <v>69</v>
      </c>
      <c r="K66" s="37"/>
      <c r="L66" s="37"/>
    </row>
    <row r="67" spans="2:12" x14ac:dyDescent="0.25">
      <c r="B67">
        <v>2224</v>
      </c>
      <c r="C67" s="43">
        <f>[1]Tame_2017_2018!C34</f>
        <v>1848.3600000000001</v>
      </c>
      <c r="D67" s="46" t="s">
        <v>70</v>
      </c>
      <c r="K67" s="37"/>
      <c r="L67" s="37"/>
    </row>
    <row r="68" spans="2:12" x14ac:dyDescent="0.25">
      <c r="B68">
        <v>2239</v>
      </c>
      <c r="C68" s="47">
        <f>[1]Tame_2017_2018!C36</f>
        <v>868.7</v>
      </c>
      <c r="D68" s="46" t="s">
        <v>71</v>
      </c>
      <c r="J68" s="42"/>
      <c r="K68" s="37"/>
      <c r="L68" s="37"/>
    </row>
    <row r="69" spans="2:12" x14ac:dyDescent="0.25">
      <c r="B69">
        <v>2241</v>
      </c>
      <c r="C69" s="47">
        <f>[1]Tame_2017_2018!C38</f>
        <v>5967.03</v>
      </c>
      <c r="D69" s="46" t="s">
        <v>72</v>
      </c>
      <c r="J69" s="42"/>
      <c r="K69" s="37"/>
      <c r="L69" s="37"/>
    </row>
    <row r="70" spans="2:12" x14ac:dyDescent="0.25">
      <c r="B70">
        <v>2243</v>
      </c>
      <c r="C70" s="47">
        <f>[1]Tame_2017_2018!C39</f>
        <v>970.69</v>
      </c>
      <c r="D70" s="46" t="s">
        <v>73</v>
      </c>
      <c r="J70" s="42"/>
      <c r="K70" s="37"/>
      <c r="L70" s="37"/>
    </row>
    <row r="71" spans="2:12" x14ac:dyDescent="0.25">
      <c r="B71">
        <v>2244</v>
      </c>
      <c r="C71" s="47">
        <f>[1]Tame_2017_2018!C40</f>
        <v>2374.12</v>
      </c>
      <c r="D71" s="46" t="s">
        <v>74</v>
      </c>
      <c r="K71" s="37">
        <f>SUM(K65:K68)</f>
        <v>17734.942799999997</v>
      </c>
      <c r="L71" s="37"/>
    </row>
    <row r="72" spans="2:12" x14ac:dyDescent="0.25">
      <c r="B72">
        <v>2249</v>
      </c>
      <c r="C72" s="47">
        <f>[1]Tame_2017_2018!C42</f>
        <v>464.64</v>
      </c>
      <c r="D72" s="46" t="s">
        <v>75</v>
      </c>
      <c r="K72" s="37"/>
    </row>
    <row r="73" spans="2:12" x14ac:dyDescent="0.25">
      <c r="B73">
        <v>2279</v>
      </c>
      <c r="C73" s="47">
        <f>[1]Tame_2017_2018!C44</f>
        <v>0</v>
      </c>
      <c r="D73" s="46"/>
      <c r="K73" s="37"/>
    </row>
    <row r="74" spans="2:12" x14ac:dyDescent="0.25">
      <c r="B74">
        <v>2321</v>
      </c>
      <c r="C74" s="47">
        <f>[1]Tame_2017_2018!C49</f>
        <v>8908.02</v>
      </c>
      <c r="D74" s="46" t="s">
        <v>76</v>
      </c>
      <c r="K74" s="37"/>
    </row>
    <row r="75" spans="2:12" x14ac:dyDescent="0.25">
      <c r="B75">
        <v>2350</v>
      </c>
      <c r="C75" s="47">
        <f>[1]Tame_2017_2018!C50</f>
        <v>878.86</v>
      </c>
      <c r="D75" s="46" t="s">
        <v>77</v>
      </c>
      <c r="J75" t="s">
        <v>58</v>
      </c>
      <c r="K75" s="37">
        <f>(1482*2+450)*12*1.2409</f>
        <v>50837.191199999994</v>
      </c>
    </row>
    <row r="76" spans="2:12" x14ac:dyDescent="0.25">
      <c r="C76" s="48">
        <f>SUM(C65:C75)</f>
        <v>27479.600000000002</v>
      </c>
      <c r="D76" s="55"/>
      <c r="E76" s="55"/>
      <c r="F76" s="55"/>
      <c r="G76" s="55"/>
    </row>
    <row r="77" spans="2:12" x14ac:dyDescent="0.25">
      <c r="C77" s="49"/>
      <c r="D77" s="55"/>
      <c r="E77" s="55"/>
      <c r="F77" s="55"/>
      <c r="G77" s="55"/>
    </row>
    <row r="78" spans="2:12" x14ac:dyDescent="0.25">
      <c r="B78">
        <f>(998+849)*12*1.2359</f>
        <v>27392.4876</v>
      </c>
      <c r="C78" s="41">
        <f>K65</f>
        <v>17734.942799999997</v>
      </c>
      <c r="D78" t="s">
        <v>78</v>
      </c>
    </row>
    <row r="79" spans="2:12" x14ac:dyDescent="0.25">
      <c r="B79">
        <f>(998+849+1300+743+671+439+804)*12*1.2359</f>
        <v>86077.963199999998</v>
      </c>
      <c r="C79" s="41">
        <f>K75</f>
        <v>50837.191199999994</v>
      </c>
      <c r="D79" t="s">
        <v>79</v>
      </c>
    </row>
    <row r="80" spans="2:12" x14ac:dyDescent="0.25">
      <c r="B80" s="50" t="s">
        <v>80</v>
      </c>
      <c r="C80" s="41">
        <f>[1]Tame_2017_2018!C29</f>
        <v>987.07999999999993</v>
      </c>
    </row>
    <row r="81" spans="2:3" x14ac:dyDescent="0.25">
      <c r="B81" s="50" t="s">
        <v>81</v>
      </c>
      <c r="C81" s="41">
        <f>[1]Tame_2017_2018!C30</f>
        <v>287.90999999999997</v>
      </c>
    </row>
    <row r="82" spans="2:3" x14ac:dyDescent="0.25">
      <c r="B82" s="50" t="s">
        <v>82</v>
      </c>
      <c r="C82" s="41">
        <f>[1]Tame_2017_2018!C46</f>
        <v>77.16</v>
      </c>
    </row>
    <row r="83" spans="2:3" x14ac:dyDescent="0.25">
      <c r="B83" s="51"/>
      <c r="C83" s="41">
        <f>SUM(C79:C82)</f>
        <v>52189.341200000003</v>
      </c>
    </row>
    <row r="84" spans="2:3" x14ac:dyDescent="0.25">
      <c r="B84" s="51"/>
      <c r="C84" s="41"/>
    </row>
    <row r="85" spans="2:3" x14ac:dyDescent="0.25">
      <c r="C85" s="41"/>
    </row>
    <row r="86" spans="2:3" x14ac:dyDescent="0.25">
      <c r="B86">
        <f>B78/B79</f>
        <v>0.31822880771881462</v>
      </c>
      <c r="C86" s="52">
        <f>C78/K75</f>
        <v>0.34885764499121263</v>
      </c>
    </row>
    <row r="88" spans="2:3" x14ac:dyDescent="0.25">
      <c r="B88" s="50" t="s">
        <v>80</v>
      </c>
    </row>
    <row r="89" spans="2:3" x14ac:dyDescent="0.25">
      <c r="B89" s="50" t="s">
        <v>81</v>
      </c>
    </row>
    <row r="90" spans="2:3" x14ac:dyDescent="0.25">
      <c r="B90" s="50" t="s">
        <v>82</v>
      </c>
    </row>
  </sheetData>
  <mergeCells count="22">
    <mergeCell ref="D38:R38"/>
    <mergeCell ref="A1:O1"/>
    <mergeCell ref="D3:G3"/>
    <mergeCell ref="H3:H4"/>
    <mergeCell ref="D4:G4"/>
    <mergeCell ref="D23:R23"/>
    <mergeCell ref="D24:R24"/>
    <mergeCell ref="D25:R25"/>
    <mergeCell ref="D26:R26"/>
    <mergeCell ref="D27:R27"/>
    <mergeCell ref="D28:R28"/>
    <mergeCell ref="D37:R37"/>
    <mergeCell ref="D53:Q53"/>
    <mergeCell ref="D55:Q55"/>
    <mergeCell ref="D76:G76"/>
    <mergeCell ref="D77:G77"/>
    <mergeCell ref="D39:R39"/>
    <mergeCell ref="D40:R40"/>
    <mergeCell ref="D41:R41"/>
    <mergeCell ref="D42:R42"/>
    <mergeCell ref="D43:R43"/>
    <mergeCell ref="C47:Q47"/>
  </mergeCells>
  <pageMargins left="0.70866141732283472" right="0.70866141732283472" top="0.74803149606299213" bottom="0.74803149606299213" header="0.31496062992125984" footer="0.31496062992125984"/>
  <pageSetup paperSize="9" scale="6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G16 lielā zāle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2018-09-04T15:01:38Z</dcterms:modified>
</cp:coreProperties>
</file>