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X:\DOMES_SEDES\AVIZEI un MAJAS LAPAI\2018.gads\09_SEPTEMBRIS\"/>
    </mc:Choice>
  </mc:AlternateContent>
  <xr:revisionPtr revIDLastSave="0" documentId="8_{2D00A2D5-EB34-4D68-BA27-1B2244FADEAE}" xr6:coauthVersionLast="34" xr6:coauthVersionMax="34" xr10:uidLastSave="{00000000-0000-0000-0000-000000000000}"/>
  <bookViews>
    <workbookView xWindow="0" yWindow="0" windowWidth="28800" windowHeight="12225" xr2:uid="{507764AF-5A06-4658-8EFF-6548BD859337}"/>
  </bookViews>
  <sheets>
    <sheet name="Attekas_iela_viena_gada" sheetId="1" r:id="rId1"/>
  </sheets>
  <definedNames>
    <definedName name="_Hlk511309432" localSheetId="0">Attekas_iela_viena_gada!$C$33</definedName>
    <definedName name="BaseYear">"$#REF!.$D$7"</definedName>
    <definedName name="BillAnnualDomesticSewerage">"$#REF!.$D$17"</definedName>
    <definedName name="BillAnnualDomesticWater">"$#REF!.$D$17"</definedName>
    <definedName name="CF">"$#REF!.$H$2"</definedName>
    <definedName name="CFCase">"$#REF!.$D$13"</definedName>
    <definedName name="CivilReplacementMask">"$#REF!.$L$9:$AO$9"</definedName>
    <definedName name="CostInitial">"$#REF!.$C$19"</definedName>
    <definedName name="CostPercentPipes">"$#REF!.$C$21"</definedName>
    <definedName name="CostPercentPlant">"$#REF!.$C$22"</definedName>
    <definedName name="CostWaterAsPercentTotal">"$#REF!.$C$20"</definedName>
    <definedName name="disc_rate">"$#REF!.$#REF!$#REF!"</definedName>
    <definedName name="EvalPeriod">"$#REF!.$E$35"</definedName>
    <definedName name="Excel_BuiltIn__FilterDatabase_9" localSheetId="0">#REF!</definedName>
    <definedName name="Excel_BuiltIn__FilterDatabase_9">#REF!</definedName>
    <definedName name="Excel_BuiltIn_Print_Area_2" localSheetId="0">Attekas_iela_viena_gada!$A$1:$R$12</definedName>
    <definedName name="Excel_BuiltIn_Print_Area_2">#REF!</definedName>
    <definedName name="FactorMM">"$#REF!.$E$28"</definedName>
    <definedName name="GrantRateActual">"$#REF!.$D$14"</definedName>
    <definedName name="HHIncomeIndex">"$#REF!.$L$7:$AO$7"</definedName>
    <definedName name="HoursWorking">"$#REF!.$G$9"</definedName>
    <definedName name="IncomeHHBase">"$#REF!.$D$13"</definedName>
    <definedName name="LabourCostIndex">"$#REF!.$L$5:$AO$5"</definedName>
    <definedName name="LCAnnual">"$#REF!.$D$8"</definedName>
    <definedName name="LifeCivil">"$#REF!.$C$26"</definedName>
    <definedName name="LifePipes">"$#REF!.$D$26"</definedName>
    <definedName name="LifePlant">"$#REF!.$E$26"</definedName>
    <definedName name="MMMask">"$#REF!.$L$12:$AO$12"</definedName>
    <definedName name="OperatingMask">"$#REF!.$L$8:$AO$8"</definedName>
    <definedName name="Period">"$#REF!.$L$3:$AO$3"</definedName>
    <definedName name="PeriodMMFirst">"$#REF!.$E$29"</definedName>
    <definedName name="PeriodMMSecond">"$#REF!.$E$30"</definedName>
    <definedName name="PipeReplacementMask">"$#REF!.$L$10:$AO$10"</definedName>
    <definedName name="PlantReplacementMask">"$#REF!.$L$11:$AO$11"</definedName>
    <definedName name="PplHh">"$#REF!.$G$8"</definedName>
    <definedName name="_xlnm.Print_Area" localSheetId="0">Attekas_iela_viena_gada!$A$1:$T$27</definedName>
    <definedName name="_xlnm.Print_Titles" localSheetId="0">Attekas_iela_viena_gada!$A:$A</definedName>
    <definedName name="RateDisc">"$#REF!.$H$3"</definedName>
    <definedName name="RateDiscount">"$#REF!.$C$4"</definedName>
    <definedName name="RateExch">"$#REF!.$H$4"</definedName>
    <definedName name="RateGrantBase">"$#REF!.$#REF!$#REF!"</definedName>
    <definedName name="ReplaceCase">"$#REF!.$D$12"</definedName>
    <definedName name="RVCase">"$#REF!.$D$9"</definedName>
    <definedName name="Seweragelcd">"$#REF!.$D$11"</definedName>
    <definedName name="SizeHH">"$#REF!.$#REF!$#REF!"</definedName>
    <definedName name="unitprice">"$#REF!.$D$6"</definedName>
    <definedName name="vat">"$#REF!.$#REF!$#REF!"</definedName>
    <definedName name="Waterlcd">"$#REF!.$D$10"</definedName>
    <definedName name="WOPFactor">"$#REF!.$H$5"</definedName>
    <definedName name="Y">"$#REF!.$E$9"</definedName>
    <definedName name="Year">"$#REF!.$L$2:$AO$2"</definedName>
    <definedName name="YearOpFirst">"$#REF!.$C$23"</definedName>
    <definedName name="YearRV">"$#REF!.$E$34"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1" l="1"/>
  <c r="S7" i="1" s="1"/>
  <c r="R8" i="1"/>
  <c r="C6" i="1"/>
  <c r="C8" i="1" l="1"/>
  <c r="S23" i="1"/>
  <c r="R23" i="1"/>
  <c r="Q23" i="1"/>
  <c r="T22" i="1"/>
  <c r="T23" i="1" s="1"/>
  <c r="R17" i="1"/>
  <c r="C17" i="1"/>
  <c r="R16" i="1"/>
  <c r="C16" i="1"/>
  <c r="S15" i="1"/>
  <c r="S14" i="1"/>
  <c r="C14" i="1"/>
  <c r="C13" i="1"/>
  <c r="C10" i="1" s="1"/>
  <c r="C19" i="1" s="1"/>
  <c r="M11" i="1"/>
  <c r="C11" i="1"/>
  <c r="Q10" i="1"/>
  <c r="P10" i="1"/>
  <c r="O10" i="1"/>
  <c r="N10" i="1"/>
  <c r="M10" i="1"/>
  <c r="L10" i="1"/>
  <c r="K10" i="1"/>
  <c r="J10" i="1"/>
  <c r="I10" i="1"/>
  <c r="H10" i="1"/>
  <c r="G10" i="1"/>
  <c r="F10" i="1"/>
  <c r="E10" i="1"/>
  <c r="D10" i="1"/>
  <c r="Q7" i="1"/>
  <c r="Q6" i="1" s="1"/>
  <c r="M7" i="1"/>
  <c r="L7" i="1"/>
  <c r="D7" i="1"/>
  <c r="D6" i="1"/>
  <c r="R13" i="1" l="1"/>
  <c r="S13" i="1"/>
  <c r="S10" i="1" l="1"/>
  <c r="R10" i="1"/>
  <c r="S6" i="1" l="1"/>
  <c r="R6" i="1"/>
  <c r="R7" i="1" s="1"/>
  <c r="C7" i="1" s="1"/>
</calcChain>
</file>

<file path=xl/sharedStrings.xml><?xml version="1.0" encoding="utf-8"?>
<sst xmlns="http://schemas.openxmlformats.org/spreadsheetml/2006/main" count="45" uniqueCount="45">
  <si>
    <t>Ādažu novada dome</t>
  </si>
  <si>
    <t>Pamatojums</t>
  </si>
  <si>
    <t>Līguma/ darījuma summa</t>
  </si>
  <si>
    <t>2016. (fakts)</t>
  </si>
  <si>
    <t>Jan</t>
  </si>
  <si>
    <t>Feb</t>
  </si>
  <si>
    <t>Mar</t>
  </si>
  <si>
    <t>Apr</t>
  </si>
  <si>
    <t>Maijs</t>
  </si>
  <si>
    <t>Jūn</t>
  </si>
  <si>
    <t>Jūl</t>
  </si>
  <si>
    <t>Aug</t>
  </si>
  <si>
    <t>Sep</t>
  </si>
  <si>
    <t>Oct</t>
  </si>
  <si>
    <t>Nov</t>
  </si>
  <si>
    <t>Dec</t>
  </si>
  <si>
    <t>2017. (plāns)</t>
  </si>
  <si>
    <t>2018. (plāns)</t>
  </si>
  <si>
    <t>2019. (plāns)</t>
  </si>
  <si>
    <t>Budžetā plānotā summa</t>
  </si>
  <si>
    <t>Projekta izmaksas</t>
  </si>
  <si>
    <t>Attekas ielas būvprojekta izstrāde</t>
  </si>
  <si>
    <t>JUR 2016-12/917 SIA „JOE” izstrādāt un saskaņot Attekas ielas turpinājuma, savienojuma ar Pirmo ielu un siltumtrases no katlu mājas Attekas ielā 43 līdz Gaujas ielai 16 būvprojektu. Līgumcena par Būvprojekta izstrādi EUR 13'000+PVN=15'730 (20% (EUR 3'146) - 2016.gadā</t>
  </si>
  <si>
    <t>Attekas ielas būvprojekta ekspertīze</t>
  </si>
  <si>
    <t>Projekta ekspertīze - Būvprojekta ekspertīze AS Inspecta Latvia (JUR 2017-07/637, 27.07.2017.).</t>
  </si>
  <si>
    <t>Būvniecība</t>
  </si>
  <si>
    <t>SIA "Monums" JUR 2018-02/137 (21.02.2018.) EUR 12'739'947,83</t>
  </si>
  <si>
    <t>Būvuzraudzība Attekas ielai</t>
  </si>
  <si>
    <t>JUR 2018-04/287 SIA „Būvuzraugi LV” (10.04.2018.). Līgumcena par Būvuzraudzību EUR 19'400+PVN=23'958</t>
  </si>
  <si>
    <t>Autoruzraudzība Attekas ielai</t>
  </si>
  <si>
    <t>JUR 2016-12/917 SIA „JOE”. Līgumcena par Autoruzraudzību EUR 1499+PVN=1'814</t>
  </si>
  <si>
    <t>Izmaiņas būvprojektā</t>
  </si>
  <si>
    <t>Rezerve</t>
  </si>
  <si>
    <t>Aizņēmums projekta realizācijai</t>
  </si>
  <si>
    <t>2017.</t>
  </si>
  <si>
    <t>2018.</t>
  </si>
  <si>
    <t>2019.</t>
  </si>
  <si>
    <t>KOPĀ</t>
  </si>
  <si>
    <t>Kopā:</t>
  </si>
  <si>
    <t>S.Mūze, 67997971</t>
  </si>
  <si>
    <t>Sarmite.Muze@adazi.lv</t>
  </si>
  <si>
    <t>t.sk. - Domes finansējums</t>
  </si>
  <si>
    <t>t.sk. - Aizņēmums Valsts kasē</t>
  </si>
  <si>
    <t>JUR 2018-07/496 SIA „JOE”. Veikt izmaiņas būvprojektā. Līgumcena par EUR 2'500+PVN=3'025</t>
  </si>
  <si>
    <t>Naudas plūsma Attekas ielas turpinājuma, savienojuma ar Pirmo ielu un siltumtrases no katlu mājas Attekas ielā 43 līdz Gaujas 16 izbūve (31.08.2018.)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</si>
</sst>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_-;\-* #,##0_-;_-* &quot;-&quot;??_-;_-@_-"/>
    <numFmt numFmtId="166" formatCode="_-* #,##0\ _€_-;\-* #,##0\ _€_-;_-* &quot;-&quot;??\ _€_-;_-@_-"/>
  </numFmts>
  <fonts count="19"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3"/>
      <name val="Times New Roman"/>
      <family val="1"/>
    </font>
    <font>
      <sz val="13"/>
      <name val="Times New Roman"/>
      <family val="1"/>
      <charset val="186"/>
    </font>
    <font>
      <sz val="10"/>
      <name val="Arial"/>
      <family val="2"/>
    </font>
    <font>
      <sz val="9"/>
      <name val="Times New Roman"/>
      <family val="1"/>
      <charset val="186"/>
    </font>
    <font>
      <i/>
      <sz val="9"/>
      <name val="Times New Roman"/>
      <family val="1"/>
      <charset val="186"/>
    </font>
    <font>
      <b/>
      <sz val="14"/>
      <name val="Times New Roman"/>
      <family val="1"/>
      <charset val="186"/>
    </font>
    <font>
      <sz val="12"/>
      <name val="Times New Roman"/>
      <family val="1"/>
      <charset val="186"/>
    </font>
    <font>
      <b/>
      <sz val="12"/>
      <name val="Times New Roman"/>
      <family val="1"/>
      <charset val="186"/>
    </font>
    <font>
      <b/>
      <i/>
      <sz val="12"/>
      <name val="Times New Roman"/>
      <family val="1"/>
      <charset val="186"/>
    </font>
    <font>
      <sz val="10"/>
      <name val="Times New Roman"/>
      <family val="1"/>
      <charset val="186"/>
    </font>
    <font>
      <b/>
      <sz val="10"/>
      <name val="Times New Roman"/>
      <family val="1"/>
      <charset val="186"/>
    </font>
    <font>
      <i/>
      <sz val="12"/>
      <name val="Times New Roman"/>
      <family val="1"/>
      <charset val="186"/>
    </font>
    <font>
      <sz val="10"/>
      <name val="Arial"/>
      <family val="2"/>
      <charset val="186"/>
    </font>
    <font>
      <i/>
      <sz val="10"/>
      <name val="Times New Roman"/>
      <family val="1"/>
      <charset val="186"/>
    </font>
    <font>
      <b/>
      <sz val="9"/>
      <name val="Times New Roman"/>
      <family val="1"/>
      <charset val="186"/>
    </font>
    <font>
      <u/>
      <sz val="11"/>
      <name val="Calibri"/>
      <family val="2"/>
      <charset val="186"/>
      <scheme val="minor"/>
    </font>
  </fonts>
  <fills count="2">
    <fill>
      <patternFill patternType="none"/>
    </fill>
    <fill>
      <patternFill patternType="gray125"/>
    </fill>
  </fills>
  <borders count="16">
    <border>
      <left/>
      <right/>
      <top/>
      <bottom/>
      <diagonal/>
    </border>
    <border>
      <left/>
      <right/>
      <top/>
      <bottom style="thin">
        <color indexed="59"/>
      </bottom>
      <diagonal/>
    </border>
    <border>
      <left style="thin">
        <color indexed="59"/>
      </left>
      <right/>
      <top style="thin">
        <color indexed="59"/>
      </top>
      <bottom style="thin">
        <color indexed="5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59"/>
      </top>
      <bottom/>
      <diagonal/>
    </border>
    <border>
      <left style="thin">
        <color indexed="64"/>
      </left>
      <right style="thin">
        <color indexed="64"/>
      </right>
      <top style="thin">
        <color theme="0" tint="-0.499984740745262"/>
      </top>
      <bottom style="thin">
        <color theme="0" tint="-0.499984740745262"/>
      </bottom>
      <diagonal/>
    </border>
    <border>
      <left style="thin">
        <color indexed="59"/>
      </left>
      <right/>
      <top/>
      <bottom style="thin">
        <color indexed="59"/>
      </bottom>
      <diagonal/>
    </border>
    <border>
      <left/>
      <right/>
      <top style="thin">
        <color theme="0" tint="-0.499984740745262"/>
      </top>
      <bottom style="thin">
        <color theme="0" tint="-0.499984740745262"/>
      </bottom>
      <diagonal/>
    </border>
    <border>
      <left style="thin">
        <color indexed="64"/>
      </left>
      <right style="thin">
        <color indexed="59"/>
      </right>
      <top style="thin">
        <color indexed="59"/>
      </top>
      <bottom/>
      <diagonal/>
    </border>
    <border>
      <left style="thin">
        <color indexed="59"/>
      </left>
      <right style="thin">
        <color indexed="59"/>
      </right>
      <top style="thin">
        <color indexed="59"/>
      </top>
      <bottom style="thin">
        <color indexed="59"/>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59"/>
      </right>
      <top style="thin">
        <color indexed="59"/>
      </top>
      <bottom style="thin">
        <color indexed="59"/>
      </bottom>
      <diagonal/>
    </border>
    <border>
      <left/>
      <right style="thin">
        <color indexed="59"/>
      </right>
      <top/>
      <bottom style="thin">
        <color indexed="59"/>
      </bottom>
      <diagonal/>
    </border>
    <border>
      <left/>
      <right/>
      <top style="thin">
        <color theme="0" tint="-0.499984740745262"/>
      </top>
      <bottom style="thin">
        <color indexed="64"/>
      </bottom>
      <diagonal/>
    </border>
    <border>
      <left/>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Protection="0">
      <alignment vertical="top"/>
    </xf>
    <xf numFmtId="0" fontId="5" fillId="0" borderId="0"/>
    <xf numFmtId="43" fontId="1" fillId="0" borderId="0" applyFont="0" applyFill="0" applyBorder="0" applyAlignment="0" applyProtection="0"/>
    <xf numFmtId="0" fontId="1" fillId="0" borderId="0"/>
    <xf numFmtId="43" fontId="15" fillId="0" borderId="0" applyFont="0" applyFill="0" applyBorder="0" applyAlignment="0" applyProtection="0"/>
  </cellStyleXfs>
  <cellXfs count="87">
    <xf numFmtId="0" fontId="0" fillId="0" borderId="0" xfId="0"/>
    <xf numFmtId="0" fontId="9" fillId="0" borderId="8" xfId="5" applyFont="1" applyFill="1" applyBorder="1" applyAlignment="1" applyProtection="1">
      <alignment horizontal="left" wrapText="1"/>
    </xf>
    <xf numFmtId="165" fontId="9" fillId="0" borderId="9" xfId="6" applyNumberFormat="1" applyFont="1" applyFill="1" applyBorder="1" applyAlignment="1" applyProtection="1">
      <alignment horizontal="center" wrapText="1"/>
    </xf>
    <xf numFmtId="165" fontId="14" fillId="0" borderId="10" xfId="6" applyNumberFormat="1" applyFont="1" applyFill="1" applyBorder="1" applyAlignment="1" applyProtection="1">
      <alignment horizontal="center" wrapText="1"/>
    </xf>
    <xf numFmtId="165" fontId="14" fillId="0" borderId="11" xfId="6" applyNumberFormat="1" applyFont="1" applyFill="1" applyBorder="1" applyAlignment="1" applyProtection="1">
      <alignment horizontal="center" wrapText="1"/>
    </xf>
    <xf numFmtId="165" fontId="9" fillId="0" borderId="12" xfId="6" applyNumberFormat="1" applyFont="1" applyFill="1" applyBorder="1" applyAlignment="1" applyProtection="1">
      <alignment horizontal="center"/>
    </xf>
    <xf numFmtId="165" fontId="12" fillId="0" borderId="0" xfId="5" applyNumberFormat="1" applyFont="1" applyFill="1" applyAlignment="1" applyProtection="1">
      <alignment wrapText="1"/>
    </xf>
    <xf numFmtId="0" fontId="12" fillId="0" borderId="0" xfId="5" applyFont="1" applyFill="1" applyAlignment="1" applyProtection="1">
      <alignment wrapText="1"/>
    </xf>
    <xf numFmtId="0" fontId="9" fillId="0" borderId="9" xfId="5" applyFont="1" applyFill="1" applyBorder="1" applyAlignment="1" applyProtection="1">
      <alignment wrapText="1"/>
    </xf>
    <xf numFmtId="0" fontId="14" fillId="0" borderId="9" xfId="5" applyFont="1" applyFill="1" applyBorder="1" applyAlignment="1" applyProtection="1">
      <alignment wrapText="1"/>
    </xf>
    <xf numFmtId="164" fontId="12" fillId="0" borderId="0" xfId="1" applyFont="1" applyFill="1" applyAlignment="1" applyProtection="1">
      <alignment wrapText="1"/>
    </xf>
    <xf numFmtId="165" fontId="10" fillId="0" borderId="9" xfId="6" applyNumberFormat="1" applyFont="1" applyFill="1" applyBorder="1" applyAlignment="1" applyProtection="1">
      <alignment wrapText="1"/>
    </xf>
    <xf numFmtId="0" fontId="4" fillId="0" borderId="0" xfId="4" applyFont="1" applyFill="1">
      <alignment vertical="top"/>
    </xf>
    <xf numFmtId="0" fontId="6" fillId="0" borderId="0" xfId="5" applyFont="1" applyFill="1" applyAlignment="1" applyProtection="1">
      <alignment vertical="top" wrapText="1"/>
    </xf>
    <xf numFmtId="0" fontId="7" fillId="0" borderId="0" xfId="5" applyFont="1" applyFill="1" applyAlignment="1" applyProtection="1">
      <alignment vertical="top" wrapText="1"/>
    </xf>
    <xf numFmtId="43" fontId="6" fillId="0" borderId="0" xfId="5" applyNumberFormat="1" applyFont="1" applyFill="1" applyAlignment="1" applyProtection="1">
      <alignment vertical="top" wrapText="1"/>
    </xf>
    <xf numFmtId="0" fontId="8" fillId="0" borderId="0" xfId="5" applyFont="1" applyFill="1" applyBorder="1" applyAlignment="1" applyProtection="1">
      <alignment vertical="top"/>
    </xf>
    <xf numFmtId="0" fontId="8" fillId="0" borderId="0" xfId="5" applyFont="1" applyFill="1" applyBorder="1" applyAlignment="1" applyProtection="1">
      <alignment vertical="top" wrapText="1"/>
    </xf>
    <xf numFmtId="43" fontId="6" fillId="0" borderId="0" xfId="5" applyNumberFormat="1" applyFont="1" applyFill="1" applyBorder="1" applyAlignment="1" applyProtection="1">
      <alignment vertical="top" wrapText="1"/>
    </xf>
    <xf numFmtId="0" fontId="7" fillId="0" borderId="0" xfId="5" applyFont="1" applyFill="1" applyBorder="1" applyAlignment="1" applyProtection="1">
      <alignment vertical="top" wrapText="1"/>
    </xf>
    <xf numFmtId="0" fontId="6" fillId="0" borderId="0" xfId="5" applyFont="1" applyFill="1" applyBorder="1" applyAlignment="1" applyProtection="1">
      <alignment vertical="top" wrapText="1"/>
    </xf>
    <xf numFmtId="0" fontId="8" fillId="0" borderId="1" xfId="5" applyFont="1" applyFill="1" applyBorder="1" applyAlignment="1" applyProtection="1">
      <alignment vertical="top" wrapText="1"/>
    </xf>
    <xf numFmtId="0" fontId="9" fillId="0" borderId="2" xfId="5" applyFont="1" applyFill="1" applyBorder="1" applyAlignment="1" applyProtection="1">
      <alignment vertical="top" wrapText="1"/>
    </xf>
    <xf numFmtId="0" fontId="10" fillId="0" borderId="2" xfId="5" applyFont="1" applyFill="1" applyBorder="1" applyAlignment="1" applyProtection="1">
      <alignment horizontal="center" vertical="top" wrapText="1"/>
    </xf>
    <xf numFmtId="0" fontId="10" fillId="0" borderId="3" xfId="5" applyFont="1" applyFill="1" applyBorder="1" applyAlignment="1" applyProtection="1">
      <alignment horizontal="center" vertical="top" wrapText="1"/>
    </xf>
    <xf numFmtId="0" fontId="10" fillId="0" borderId="4" xfId="5" applyFont="1" applyFill="1" applyBorder="1" applyAlignment="1" applyProtection="1">
      <alignment horizontal="center" vertical="top" wrapText="1"/>
    </xf>
    <xf numFmtId="0" fontId="11" fillId="0" borderId="5" xfId="5" applyFont="1" applyFill="1" applyBorder="1" applyAlignment="1" applyProtection="1">
      <alignment horizontal="center" vertical="top" wrapText="1"/>
    </xf>
    <xf numFmtId="0" fontId="12" fillId="0" borderId="0" xfId="5" applyFont="1" applyFill="1" applyAlignment="1" applyProtection="1">
      <alignment vertical="top" wrapText="1"/>
    </xf>
    <xf numFmtId="0" fontId="10" fillId="0" borderId="2" xfId="5" applyFont="1" applyFill="1" applyBorder="1" applyAlignment="1" applyProtection="1">
      <alignment vertical="top" wrapText="1"/>
    </xf>
    <xf numFmtId="165" fontId="10" fillId="0" borderId="3" xfId="5" applyNumberFormat="1" applyFont="1" applyFill="1" applyBorder="1" applyAlignment="1" applyProtection="1">
      <alignment vertical="top" wrapText="1"/>
    </xf>
    <xf numFmtId="165" fontId="11" fillId="0" borderId="5" xfId="5" applyNumberFormat="1" applyFont="1" applyFill="1" applyBorder="1" applyAlignment="1" applyProtection="1">
      <alignment vertical="top" wrapText="1"/>
    </xf>
    <xf numFmtId="0" fontId="13" fillId="0" borderId="0" xfId="5" applyFont="1" applyFill="1" applyAlignment="1" applyProtection="1">
      <alignment vertical="top" wrapText="1"/>
    </xf>
    <xf numFmtId="165" fontId="9" fillId="0" borderId="3" xfId="6" applyNumberFormat="1" applyFont="1" applyFill="1" applyBorder="1" applyAlignment="1" applyProtection="1">
      <alignment vertical="top" wrapText="1"/>
    </xf>
    <xf numFmtId="165" fontId="14" fillId="0" borderId="5" xfId="6" applyNumberFormat="1" applyFont="1" applyFill="1" applyBorder="1" applyAlignment="1" applyProtection="1">
      <alignment vertical="top" wrapText="1"/>
    </xf>
    <xf numFmtId="0" fontId="10" fillId="0" borderId="1" xfId="5" applyFont="1" applyFill="1" applyBorder="1" applyAlignment="1" applyProtection="1">
      <alignment horizontal="center"/>
    </xf>
    <xf numFmtId="0" fontId="11" fillId="0" borderId="7" xfId="5" applyFont="1" applyFill="1" applyBorder="1" applyAlignment="1" applyProtection="1">
      <alignment horizontal="center"/>
    </xf>
    <xf numFmtId="0" fontId="10" fillId="0" borderId="6" xfId="5" applyFont="1" applyFill="1" applyBorder="1" applyAlignment="1" applyProtection="1">
      <alignment vertical="center" wrapText="1"/>
    </xf>
    <xf numFmtId="0" fontId="10" fillId="0" borderId="1" xfId="5" applyFont="1" applyFill="1" applyBorder="1" applyAlignment="1" applyProtection="1">
      <alignment vertical="center" wrapText="1"/>
    </xf>
    <xf numFmtId="165" fontId="10" fillId="0" borderId="1" xfId="6" applyNumberFormat="1" applyFont="1" applyFill="1" applyBorder="1" applyAlignment="1" applyProtection="1">
      <alignment vertical="center" wrapText="1"/>
    </xf>
    <xf numFmtId="165" fontId="10" fillId="0" borderId="1" xfId="6" applyNumberFormat="1" applyFont="1" applyFill="1" applyBorder="1" applyAlignment="1" applyProtection="1">
      <alignment horizontal="right" vertical="center"/>
    </xf>
    <xf numFmtId="165" fontId="14" fillId="0" borderId="0" xfId="6" applyNumberFormat="1" applyFont="1" applyFill="1" applyBorder="1" applyAlignment="1" applyProtection="1">
      <alignment horizontal="right" vertical="center"/>
    </xf>
    <xf numFmtId="165" fontId="12" fillId="0" borderId="0" xfId="5" applyNumberFormat="1" applyFont="1" applyFill="1" applyAlignment="1" applyProtection="1">
      <alignment vertical="center" wrapText="1"/>
    </xf>
    <xf numFmtId="0" fontId="12" fillId="0" borderId="0" xfId="5" applyFont="1" applyFill="1" applyAlignment="1" applyProtection="1">
      <alignment vertical="center" wrapText="1"/>
    </xf>
    <xf numFmtId="165" fontId="9" fillId="0" borderId="3" xfId="6" applyNumberFormat="1" applyFont="1" applyFill="1" applyBorder="1" applyAlignment="1" applyProtection="1">
      <alignment horizontal="center"/>
    </xf>
    <xf numFmtId="166" fontId="11" fillId="0" borderId="9" xfId="1" applyNumberFormat="1" applyFont="1" applyFill="1" applyBorder="1" applyAlignment="1" applyProtection="1">
      <alignment wrapText="1"/>
    </xf>
    <xf numFmtId="165" fontId="9" fillId="0" borderId="13" xfId="6" applyNumberFormat="1" applyFont="1" applyFill="1" applyBorder="1" applyAlignment="1" applyProtection="1">
      <alignment horizontal="center"/>
    </xf>
    <xf numFmtId="165" fontId="14" fillId="0" borderId="14" xfId="6" applyNumberFormat="1" applyFont="1" applyFill="1" applyBorder="1" applyAlignment="1" applyProtection="1">
      <alignment horizontal="right" vertical="center"/>
    </xf>
    <xf numFmtId="0" fontId="9" fillId="0" borderId="0" xfId="5" applyFont="1" applyFill="1" applyAlignment="1" applyProtection="1">
      <alignment vertical="top" wrapText="1"/>
    </xf>
    <xf numFmtId="165" fontId="9" fillId="0" borderId="0" xfId="5" applyNumberFormat="1" applyFont="1" applyFill="1" applyAlignment="1" applyProtection="1">
      <alignment vertical="top" wrapText="1"/>
    </xf>
    <xf numFmtId="0" fontId="14" fillId="0" borderId="0" xfId="5" applyFont="1" applyFill="1" applyAlignment="1" applyProtection="1">
      <alignment vertical="top" wrapText="1"/>
    </xf>
    <xf numFmtId="165" fontId="14" fillId="0" borderId="0" xfId="5" applyNumberFormat="1" applyFont="1" applyFill="1" applyAlignment="1" applyProtection="1">
      <alignment vertical="top" wrapText="1"/>
    </xf>
    <xf numFmtId="0" fontId="10" fillId="0" borderId="0" xfId="5" applyFont="1" applyFill="1" applyAlignment="1" applyProtection="1">
      <alignment horizontal="right" vertical="top"/>
    </xf>
    <xf numFmtId="0" fontId="13" fillId="0" borderId="0" xfId="5" applyFont="1" applyFill="1" applyAlignment="1" applyProtection="1">
      <alignment horizontal="center" vertical="top" wrapText="1"/>
    </xf>
    <xf numFmtId="0" fontId="10" fillId="0" borderId="0" xfId="5" applyFont="1" applyFill="1" applyAlignment="1" applyProtection="1">
      <alignment horizontal="center" vertical="top" wrapText="1"/>
    </xf>
    <xf numFmtId="165" fontId="11" fillId="0" borderId="0" xfId="6" applyNumberFormat="1" applyFont="1" applyFill="1" applyAlignment="1" applyProtection="1">
      <alignment horizontal="center" vertical="top" wrapText="1"/>
    </xf>
    <xf numFmtId="0" fontId="11" fillId="0" borderId="0" xfId="5" applyFont="1" applyFill="1" applyAlignment="1" applyProtection="1">
      <alignment horizontal="center" vertical="top" wrapText="1"/>
    </xf>
    <xf numFmtId="0" fontId="9" fillId="0" borderId="0" xfId="5" applyFont="1" applyFill="1" applyAlignment="1" applyProtection="1">
      <alignment horizontal="right" vertical="top" wrapText="1"/>
    </xf>
    <xf numFmtId="165" fontId="14" fillId="0" borderId="0" xfId="6" applyNumberFormat="1" applyFont="1" applyFill="1" applyAlignment="1" applyProtection="1">
      <alignment vertical="top" wrapText="1"/>
    </xf>
    <xf numFmtId="165" fontId="9" fillId="0" borderId="15" xfId="6" applyNumberFormat="1" applyFont="1" applyFill="1" applyBorder="1" applyAlignment="1" applyProtection="1">
      <alignment vertical="top" wrapText="1"/>
    </xf>
    <xf numFmtId="165" fontId="12" fillId="0" borderId="0" xfId="5" applyNumberFormat="1" applyFont="1" applyFill="1" applyAlignment="1" applyProtection="1">
      <alignment vertical="top" wrapText="1"/>
    </xf>
    <xf numFmtId="0" fontId="10" fillId="0" borderId="0" xfId="5" applyFont="1" applyFill="1" applyAlignment="1" applyProtection="1">
      <alignment vertical="top" wrapText="1"/>
    </xf>
    <xf numFmtId="0" fontId="10" fillId="0" borderId="0" xfId="5" applyFont="1" applyFill="1" applyAlignment="1" applyProtection="1">
      <alignment horizontal="right" vertical="top" wrapText="1"/>
    </xf>
    <xf numFmtId="165" fontId="10" fillId="0" borderId="0" xfId="6" applyNumberFormat="1" applyFont="1" applyFill="1" applyAlignment="1" applyProtection="1">
      <alignment vertical="top" wrapText="1"/>
    </xf>
    <xf numFmtId="165" fontId="11" fillId="0" borderId="0" xfId="6" applyNumberFormat="1" applyFont="1" applyFill="1" applyAlignment="1" applyProtection="1">
      <alignment vertical="top" wrapText="1"/>
    </xf>
    <xf numFmtId="0" fontId="11" fillId="0" borderId="0" xfId="5" applyFont="1" applyFill="1" applyAlignment="1" applyProtection="1">
      <alignment vertical="top" wrapText="1"/>
    </xf>
    <xf numFmtId="9" fontId="6" fillId="0" borderId="0" xfId="5" applyNumberFormat="1" applyFont="1" applyFill="1" applyAlignment="1" applyProtection="1">
      <alignment vertical="top" wrapText="1"/>
    </xf>
    <xf numFmtId="166" fontId="6" fillId="0" borderId="0" xfId="1" applyNumberFormat="1" applyFont="1" applyFill="1" applyAlignment="1" applyProtection="1">
      <alignment vertical="top" wrapText="1"/>
    </xf>
    <xf numFmtId="165" fontId="6" fillId="0" borderId="0" xfId="8" applyNumberFormat="1" applyFont="1" applyFill="1" applyAlignment="1" applyProtection="1">
      <alignment vertical="top" wrapText="1"/>
    </xf>
    <xf numFmtId="165" fontId="6" fillId="0" borderId="0" xfId="5" applyNumberFormat="1" applyFont="1" applyFill="1" applyAlignment="1" applyProtection="1">
      <alignment vertical="top" wrapText="1"/>
    </xf>
    <xf numFmtId="0" fontId="16" fillId="0" borderId="0" xfId="5" applyFont="1" applyFill="1" applyAlignment="1" applyProtection="1">
      <alignment vertical="top" wrapText="1"/>
    </xf>
    <xf numFmtId="9" fontId="12" fillId="0" borderId="0" xfId="2" applyFont="1" applyFill="1" applyAlignment="1" applyProtection="1">
      <alignment vertical="top" wrapText="1"/>
    </xf>
    <xf numFmtId="166" fontId="12" fillId="0" borderId="0" xfId="1" applyNumberFormat="1" applyFont="1" applyFill="1" applyAlignment="1" applyProtection="1">
      <alignment vertical="top" wrapText="1"/>
    </xf>
    <xf numFmtId="43" fontId="17" fillId="0" borderId="0" xfId="6" applyFont="1" applyFill="1" applyBorder="1" applyAlignment="1" applyProtection="1">
      <alignment vertical="top" wrapText="1"/>
    </xf>
    <xf numFmtId="0" fontId="9" fillId="0" borderId="3" xfId="7" applyFont="1" applyFill="1" applyBorder="1" applyAlignment="1">
      <alignment horizontal="left" vertical="center" wrapText="1"/>
    </xf>
    <xf numFmtId="0" fontId="9" fillId="0" borderId="3" xfId="7" applyFont="1" applyFill="1" applyBorder="1" applyAlignment="1">
      <alignment horizontal="left" wrapText="1"/>
    </xf>
    <xf numFmtId="165" fontId="11" fillId="0" borderId="9" xfId="6" applyNumberFormat="1" applyFont="1" applyFill="1" applyBorder="1" applyAlignment="1" applyProtection="1">
      <alignment wrapText="1"/>
    </xf>
    <xf numFmtId="165" fontId="12" fillId="0" borderId="0" xfId="8" applyNumberFormat="1" applyFont="1" applyFill="1" applyAlignment="1" applyProtection="1">
      <alignment wrapText="1"/>
    </xf>
    <xf numFmtId="9" fontId="9" fillId="0" borderId="0" xfId="5" applyNumberFormat="1" applyFont="1" applyFill="1" applyAlignment="1" applyProtection="1">
      <alignment vertical="top" wrapText="1"/>
    </xf>
    <xf numFmtId="165" fontId="10" fillId="0" borderId="0" xfId="6" applyNumberFormat="1" applyFont="1" applyFill="1" applyAlignment="1" applyProtection="1">
      <alignment horizontal="center" vertical="top" wrapText="1"/>
    </xf>
    <xf numFmtId="165" fontId="9" fillId="0" borderId="0" xfId="6" applyNumberFormat="1" applyFont="1" applyFill="1" applyAlignment="1" applyProtection="1">
      <alignment vertical="top" wrapText="1"/>
    </xf>
    <xf numFmtId="0" fontId="12" fillId="0" borderId="0" xfId="0" applyFont="1" applyFill="1" applyAlignment="1">
      <alignment horizontal="justify" vertical="center"/>
    </xf>
    <xf numFmtId="0" fontId="18" fillId="0" borderId="0" xfId="3" applyFont="1" applyFill="1"/>
    <xf numFmtId="165" fontId="10" fillId="0" borderId="0" xfId="5" applyNumberFormat="1" applyFont="1" applyFill="1" applyAlignment="1" applyProtection="1">
      <alignment vertical="top" wrapText="1"/>
    </xf>
    <xf numFmtId="165" fontId="10" fillId="0" borderId="0" xfId="5" applyNumberFormat="1" applyFont="1" applyFill="1" applyAlignment="1" applyProtection="1">
      <alignment horizontal="right" vertical="top" wrapText="1"/>
    </xf>
    <xf numFmtId="9" fontId="10" fillId="0" borderId="0" xfId="2" applyFont="1" applyFill="1" applyAlignment="1" applyProtection="1">
      <alignment vertical="top" wrapText="1"/>
    </xf>
    <xf numFmtId="165" fontId="10" fillId="0" borderId="6" xfId="5" applyNumberFormat="1" applyFont="1" applyFill="1" applyBorder="1" applyAlignment="1" applyProtection="1">
      <alignment vertical="top" wrapText="1"/>
    </xf>
    <xf numFmtId="165" fontId="9" fillId="0" borderId="6" xfId="5" applyNumberFormat="1" applyFont="1" applyFill="1" applyBorder="1" applyAlignment="1" applyProtection="1">
      <alignment vertical="top" wrapText="1"/>
    </xf>
  </cellXfs>
  <cellStyles count="9">
    <cellStyle name="Comma" xfId="1" builtinId="3"/>
    <cellStyle name="Hyperlink" xfId="3" builtinId="8"/>
    <cellStyle name="Komats 2" xfId="8" xr:uid="{04E31287-9128-487F-A735-11C293D69747}"/>
    <cellStyle name="Komats 3" xfId="6" xr:uid="{85EB7A19-86BA-47D5-904B-0250928D5E5E}"/>
    <cellStyle name="Normal" xfId="0" builtinId="0"/>
    <cellStyle name="Parasts 2" xfId="5" xr:uid="{02489F1D-0C16-4F0F-B421-67A225FDC1D4}"/>
    <cellStyle name="Parasts 3" xfId="7" xr:uid="{7308AE13-1662-4A65-B486-F3C54EF46B84}"/>
    <cellStyle name="Percent" xfId="2" builtinId="5"/>
    <cellStyle name="Virsraksts 2 2" xfId="4" xr:uid="{840B8DEB-24B1-4B00-B15B-5A24AE506A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rmite.Muze@adazi.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1D635-CCFB-47DC-BCEE-540C43163EBD}">
  <sheetPr>
    <tabColor rgb="FF92D050"/>
    <pageSetUpPr fitToPage="1"/>
  </sheetPr>
  <dimension ref="A1:U40"/>
  <sheetViews>
    <sheetView showGridLines="0" tabSelected="1" zoomScale="90" zoomScaleNormal="90" zoomScaleSheetLayoutView="110" workbookViewId="0">
      <pane xSplit="1" topLeftCell="B1" activePane="topRight" state="frozen"/>
      <selection pane="topRight" activeCell="R8" sqref="R8:S8"/>
    </sheetView>
  </sheetViews>
  <sheetFormatPr defaultColWidth="11.28515625" defaultRowHeight="12" outlineLevelCol="1" x14ac:dyDescent="0.25"/>
  <cols>
    <col min="1" max="1" width="44" style="13" bestFit="1" customWidth="1"/>
    <col min="2" max="2" width="61.28515625" style="13" customWidth="1"/>
    <col min="3" max="3" width="14.42578125" style="13" customWidth="1"/>
    <col min="4" max="4" width="11.28515625" style="13" bestFit="1" customWidth="1"/>
    <col min="5" max="5" width="13" style="14" hidden="1" customWidth="1" outlineLevel="1"/>
    <col min="6" max="6" width="11.28515625" style="14" hidden="1" customWidth="1" outlineLevel="1"/>
    <col min="7" max="8" width="12.28515625" style="14" hidden="1" customWidth="1" outlineLevel="1"/>
    <col min="9" max="9" width="12.140625" style="14" hidden="1" customWidth="1" outlineLevel="1"/>
    <col min="10" max="10" width="12.7109375" style="14" hidden="1" customWidth="1" outlineLevel="1"/>
    <col min="11" max="11" width="12.42578125" style="14" hidden="1" customWidth="1" outlineLevel="1"/>
    <col min="12" max="16" width="12.140625" style="14" hidden="1" customWidth="1" outlineLevel="1"/>
    <col min="17" max="17" width="12.85546875" style="13" customWidth="1" collapsed="1"/>
    <col min="18" max="20" width="12.85546875" style="13" customWidth="1"/>
    <col min="21" max="21" width="18.5703125" style="13" customWidth="1"/>
    <col min="22" max="43" width="6.5703125" style="13" customWidth="1"/>
    <col min="44" max="237" width="9.140625" style="13" customWidth="1"/>
    <col min="238" max="238" width="43.5703125" style="13" customWidth="1"/>
    <col min="239" max="239" width="9.7109375" style="13" customWidth="1"/>
    <col min="240" max="16384" width="11.28515625" style="13"/>
  </cols>
  <sheetData>
    <row r="1" spans="1:21" ht="16.5" x14ac:dyDescent="0.25">
      <c r="A1" s="12" t="s">
        <v>0</v>
      </c>
      <c r="B1" s="12"/>
      <c r="C1" s="12"/>
      <c r="Q1" s="15"/>
      <c r="R1" s="15"/>
      <c r="S1" s="15"/>
    </row>
    <row r="3" spans="1:21" s="20" customFormat="1" ht="18.75" x14ac:dyDescent="0.25">
      <c r="A3" s="16" t="s">
        <v>44</v>
      </c>
      <c r="B3" s="17"/>
      <c r="C3" s="17"/>
      <c r="D3" s="18"/>
      <c r="E3" s="19"/>
      <c r="F3" s="19"/>
      <c r="G3" s="19"/>
      <c r="H3" s="19"/>
      <c r="I3" s="19"/>
      <c r="J3" s="19"/>
      <c r="K3" s="19"/>
      <c r="L3" s="19"/>
      <c r="M3" s="19"/>
      <c r="N3" s="19"/>
      <c r="O3" s="19"/>
      <c r="P3" s="19"/>
      <c r="Q3" s="72"/>
      <c r="R3" s="72"/>
      <c r="S3" s="72"/>
    </row>
    <row r="4" spans="1:21" ht="14.25" customHeight="1" x14ac:dyDescent="0.25">
      <c r="A4" s="21"/>
      <c r="B4" s="21"/>
      <c r="C4" s="17"/>
      <c r="D4" s="20"/>
      <c r="E4" s="19"/>
      <c r="F4" s="19"/>
      <c r="G4" s="19"/>
      <c r="H4" s="19"/>
      <c r="I4" s="19"/>
      <c r="J4" s="19"/>
      <c r="K4" s="19"/>
      <c r="L4" s="19"/>
      <c r="M4" s="19"/>
      <c r="N4" s="19"/>
      <c r="O4" s="19"/>
      <c r="P4" s="19"/>
      <c r="Q4" s="20"/>
      <c r="R4" s="20"/>
      <c r="S4" s="20"/>
    </row>
    <row r="5" spans="1:21" s="27" customFormat="1" ht="47.25" x14ac:dyDescent="0.25">
      <c r="A5" s="22"/>
      <c r="B5" s="23" t="s">
        <v>1</v>
      </c>
      <c r="C5" s="24" t="s">
        <v>2</v>
      </c>
      <c r="D5" s="25" t="s">
        <v>3</v>
      </c>
      <c r="E5" s="26" t="s">
        <v>4</v>
      </c>
      <c r="F5" s="26" t="s">
        <v>5</v>
      </c>
      <c r="G5" s="26" t="s">
        <v>6</v>
      </c>
      <c r="H5" s="26" t="s">
        <v>7</v>
      </c>
      <c r="I5" s="26" t="s">
        <v>8</v>
      </c>
      <c r="J5" s="26" t="s">
        <v>9</v>
      </c>
      <c r="K5" s="26" t="s">
        <v>10</v>
      </c>
      <c r="L5" s="26" t="s">
        <v>11</v>
      </c>
      <c r="M5" s="26" t="s">
        <v>12</v>
      </c>
      <c r="N5" s="26" t="s">
        <v>13</v>
      </c>
      <c r="O5" s="26" t="s">
        <v>14</v>
      </c>
      <c r="P5" s="26" t="s">
        <v>15</v>
      </c>
      <c r="Q5" s="25" t="s">
        <v>16</v>
      </c>
      <c r="R5" s="25" t="s">
        <v>17</v>
      </c>
      <c r="S5" s="25" t="s">
        <v>18</v>
      </c>
    </row>
    <row r="6" spans="1:21" s="31" customFormat="1" ht="15.75" x14ac:dyDescent="0.25">
      <c r="A6" s="28" t="s">
        <v>19</v>
      </c>
      <c r="B6" s="28"/>
      <c r="C6" s="85">
        <f>D6+Q6+R6+S6</f>
        <v>1600468.3629999999</v>
      </c>
      <c r="D6" s="29">
        <f>D7+D8</f>
        <v>3146</v>
      </c>
      <c r="E6" s="30"/>
      <c r="F6" s="30"/>
      <c r="G6" s="30"/>
      <c r="H6" s="30"/>
      <c r="I6" s="30"/>
      <c r="J6" s="30"/>
      <c r="K6" s="30"/>
      <c r="L6" s="30"/>
      <c r="M6" s="30"/>
      <c r="N6" s="30"/>
      <c r="O6" s="30"/>
      <c r="P6" s="30"/>
      <c r="Q6" s="29">
        <f>Q7+Q8</f>
        <v>0</v>
      </c>
      <c r="R6" s="29">
        <f>R10</f>
        <v>1437524.2767</v>
      </c>
      <c r="S6" s="29">
        <f>S10</f>
        <v>159798.08629999985</v>
      </c>
    </row>
    <row r="7" spans="1:21" s="31" customFormat="1" ht="15.75" x14ac:dyDescent="0.25">
      <c r="A7" s="22" t="s">
        <v>41</v>
      </c>
      <c r="B7" s="22"/>
      <c r="C7" s="86">
        <f t="shared" ref="C7" si="0">D7+Q7+R7+S7</f>
        <v>426328.3629999999</v>
      </c>
      <c r="D7" s="32">
        <f>D10</f>
        <v>3146</v>
      </c>
      <c r="E7" s="33"/>
      <c r="F7" s="33"/>
      <c r="G7" s="33"/>
      <c r="H7" s="33"/>
      <c r="I7" s="33"/>
      <c r="J7" s="33"/>
      <c r="K7" s="33"/>
      <c r="L7" s="33">
        <f>L10</f>
        <v>17968.5</v>
      </c>
      <c r="M7" s="33">
        <f>M10</f>
        <v>12584</v>
      </c>
      <c r="N7" s="33"/>
      <c r="O7" s="33"/>
      <c r="P7" s="33"/>
      <c r="Q7" s="32">
        <f>Q10</f>
        <v>0</v>
      </c>
      <c r="R7" s="32">
        <f>R6-R8</f>
        <v>379451.27670000005</v>
      </c>
      <c r="S7" s="32">
        <f>S6-S8</f>
        <v>43731.08629999985</v>
      </c>
    </row>
    <row r="8" spans="1:21" s="31" customFormat="1" ht="15.75" x14ac:dyDescent="0.25">
      <c r="A8" s="22" t="s">
        <v>42</v>
      </c>
      <c r="B8" s="22"/>
      <c r="C8" s="86">
        <f>D8+Q8+R8+S8</f>
        <v>1174140</v>
      </c>
      <c r="D8" s="32"/>
      <c r="E8" s="33"/>
      <c r="F8" s="33"/>
      <c r="G8" s="33"/>
      <c r="H8" s="33"/>
      <c r="I8" s="33"/>
      <c r="J8" s="33"/>
      <c r="K8" s="33"/>
      <c r="L8" s="33"/>
      <c r="M8" s="33"/>
      <c r="N8" s="33"/>
      <c r="O8" s="33"/>
      <c r="P8" s="33"/>
      <c r="Q8" s="32"/>
      <c r="R8" s="32">
        <f>R22</f>
        <v>1058073</v>
      </c>
      <c r="S8" s="32">
        <f>S22</f>
        <v>116067</v>
      </c>
    </row>
    <row r="9" spans="1:21" s="27" customFormat="1" ht="15.75" x14ac:dyDescent="0.25">
      <c r="A9" s="22"/>
      <c r="B9" s="22"/>
      <c r="C9" s="22"/>
      <c r="D9" s="34"/>
      <c r="E9" s="35"/>
      <c r="F9" s="35"/>
      <c r="G9" s="35"/>
      <c r="H9" s="35"/>
      <c r="I9" s="35"/>
      <c r="J9" s="35"/>
      <c r="K9" s="35"/>
      <c r="L9" s="35"/>
      <c r="M9" s="35"/>
      <c r="N9" s="35"/>
      <c r="O9" s="35"/>
      <c r="P9" s="35"/>
      <c r="Q9" s="34"/>
      <c r="R9" s="34"/>
      <c r="S9" s="34"/>
    </row>
    <row r="10" spans="1:21" s="42" customFormat="1" ht="25.5" customHeight="1" x14ac:dyDescent="0.25">
      <c r="A10" s="36" t="s">
        <v>20</v>
      </c>
      <c r="B10" s="37"/>
      <c r="C10" s="38">
        <f>SUM(C11:C17)</f>
        <v>1600468.3629999999</v>
      </c>
      <c r="D10" s="39">
        <f>SUM(D11:D17)</f>
        <v>3146</v>
      </c>
      <c r="E10" s="40">
        <f t="shared" ref="E10:P10" si="1">SUM(E11:E15)</f>
        <v>0</v>
      </c>
      <c r="F10" s="40">
        <f t="shared" si="1"/>
        <v>0</v>
      </c>
      <c r="G10" s="40">
        <f t="shared" si="1"/>
        <v>0</v>
      </c>
      <c r="H10" s="40">
        <f t="shared" si="1"/>
        <v>0</v>
      </c>
      <c r="I10" s="40">
        <f t="shared" si="1"/>
        <v>0</v>
      </c>
      <c r="J10" s="40">
        <f t="shared" si="1"/>
        <v>0</v>
      </c>
      <c r="K10" s="40">
        <f t="shared" si="1"/>
        <v>0</v>
      </c>
      <c r="L10" s="40">
        <f t="shared" si="1"/>
        <v>17968.5</v>
      </c>
      <c r="M10" s="40">
        <f t="shared" si="1"/>
        <v>12584</v>
      </c>
      <c r="N10" s="40">
        <f t="shared" si="1"/>
        <v>0</v>
      </c>
      <c r="O10" s="40">
        <f t="shared" si="1"/>
        <v>0</v>
      </c>
      <c r="P10" s="40">
        <f t="shared" si="1"/>
        <v>0</v>
      </c>
      <c r="Q10" s="38">
        <f>SUM(Q11:Q17)</f>
        <v>0</v>
      </c>
      <c r="R10" s="38">
        <f>SUM(R11:R17)</f>
        <v>1437524.2767</v>
      </c>
      <c r="S10" s="38">
        <f>SUM(S11:S17)</f>
        <v>159798.08629999985</v>
      </c>
      <c r="T10" s="41"/>
    </row>
    <row r="11" spans="1:21" s="7" customFormat="1" ht="78.75" x14ac:dyDescent="0.25">
      <c r="A11" s="73" t="s">
        <v>21</v>
      </c>
      <c r="B11" s="1" t="s">
        <v>22</v>
      </c>
      <c r="C11" s="11">
        <f>13000*1.21</f>
        <v>15730</v>
      </c>
      <c r="D11" s="2">
        <v>3146</v>
      </c>
      <c r="E11" s="3"/>
      <c r="F11" s="4"/>
      <c r="G11" s="4"/>
      <c r="H11" s="4"/>
      <c r="I11" s="4"/>
      <c r="J11" s="4"/>
      <c r="K11" s="4"/>
      <c r="L11" s="4"/>
      <c r="M11" s="4">
        <f>15730-D11</f>
        <v>12584</v>
      </c>
      <c r="N11" s="4"/>
      <c r="O11" s="4"/>
      <c r="P11" s="4"/>
      <c r="Q11" s="5"/>
      <c r="R11" s="5">
        <v>12584</v>
      </c>
      <c r="S11" s="5">
        <v>0</v>
      </c>
      <c r="T11" s="6"/>
    </row>
    <row r="12" spans="1:21" s="7" customFormat="1" ht="31.5" x14ac:dyDescent="0.25">
      <c r="A12" s="74" t="s">
        <v>23</v>
      </c>
      <c r="B12" s="8" t="s">
        <v>24</v>
      </c>
      <c r="C12" s="11">
        <v>17968.5</v>
      </c>
      <c r="D12" s="2"/>
      <c r="E12" s="3"/>
      <c r="F12" s="4"/>
      <c r="G12" s="4"/>
      <c r="H12" s="4"/>
      <c r="I12" s="4"/>
      <c r="J12" s="4"/>
      <c r="K12" s="4"/>
      <c r="L12" s="4">
        <v>17968.5</v>
      </c>
      <c r="M12" s="4"/>
      <c r="N12" s="4"/>
      <c r="O12" s="4"/>
      <c r="P12" s="4"/>
      <c r="Q12" s="5"/>
      <c r="R12" s="5">
        <v>17968.5</v>
      </c>
      <c r="S12" s="5">
        <v>0</v>
      </c>
      <c r="T12" s="6"/>
    </row>
    <row r="13" spans="1:21" s="7" customFormat="1" ht="31.5" x14ac:dyDescent="0.25">
      <c r="A13" s="74" t="s">
        <v>25</v>
      </c>
      <c r="B13" s="9" t="s">
        <v>26</v>
      </c>
      <c r="C13" s="75">
        <f>1269050.3*1.21</f>
        <v>1535550.8629999999</v>
      </c>
      <c r="D13" s="2"/>
      <c r="E13" s="3"/>
      <c r="F13" s="4"/>
      <c r="G13" s="4"/>
      <c r="H13" s="4"/>
      <c r="I13" s="4"/>
      <c r="J13" s="4"/>
      <c r="K13" s="4"/>
      <c r="L13" s="4"/>
      <c r="M13" s="4"/>
      <c r="N13" s="4"/>
      <c r="O13" s="4"/>
      <c r="P13" s="4"/>
      <c r="Q13" s="5">
        <v>0</v>
      </c>
      <c r="R13" s="43">
        <f>C13*0.9</f>
        <v>1381995.7767</v>
      </c>
      <c r="S13" s="5">
        <f>C13-R13</f>
        <v>153555.08629999985</v>
      </c>
      <c r="T13" s="6"/>
      <c r="U13" s="76"/>
    </row>
    <row r="14" spans="1:21" s="7" customFormat="1" ht="31.5" x14ac:dyDescent="0.25">
      <c r="A14" s="74" t="s">
        <v>27</v>
      </c>
      <c r="B14" s="9" t="s">
        <v>28</v>
      </c>
      <c r="C14" s="44">
        <f>19800*1.21</f>
        <v>23958</v>
      </c>
      <c r="D14" s="2"/>
      <c r="E14" s="3"/>
      <c r="F14" s="4"/>
      <c r="G14" s="4"/>
      <c r="H14" s="4"/>
      <c r="I14" s="4"/>
      <c r="J14" s="4"/>
      <c r="K14" s="4"/>
      <c r="L14" s="4"/>
      <c r="M14" s="4"/>
      <c r="N14" s="4"/>
      <c r="O14" s="4"/>
      <c r="P14" s="4"/>
      <c r="Q14" s="5">
        <v>0</v>
      </c>
      <c r="R14" s="45">
        <v>19166</v>
      </c>
      <c r="S14" s="45">
        <f>C14-R14</f>
        <v>4792</v>
      </c>
      <c r="T14" s="10"/>
    </row>
    <row r="15" spans="1:21" s="7" customFormat="1" ht="31.5" x14ac:dyDescent="0.25">
      <c r="A15" s="74" t="s">
        <v>29</v>
      </c>
      <c r="B15" s="8" t="s">
        <v>30</v>
      </c>
      <c r="C15" s="11">
        <v>1814</v>
      </c>
      <c r="D15" s="2"/>
      <c r="E15" s="3"/>
      <c r="F15" s="4"/>
      <c r="G15" s="4"/>
      <c r="H15" s="4"/>
      <c r="I15" s="4"/>
      <c r="J15" s="4"/>
      <c r="K15" s="4"/>
      <c r="L15" s="4"/>
      <c r="M15" s="4"/>
      <c r="N15" s="4"/>
      <c r="O15" s="4"/>
      <c r="P15" s="4"/>
      <c r="Q15" s="5">
        <v>0</v>
      </c>
      <c r="R15" s="5">
        <v>363</v>
      </c>
      <c r="S15" s="5">
        <f>C15-R15</f>
        <v>1451</v>
      </c>
      <c r="T15" s="6"/>
      <c r="U15" s="76"/>
    </row>
    <row r="16" spans="1:21" s="7" customFormat="1" ht="31.5" x14ac:dyDescent="0.25">
      <c r="A16" s="74" t="s">
        <v>31</v>
      </c>
      <c r="B16" s="1" t="s">
        <v>43</v>
      </c>
      <c r="C16" s="11">
        <f>2500*1.21</f>
        <v>3025</v>
      </c>
      <c r="D16" s="2"/>
      <c r="E16" s="3"/>
      <c r="F16" s="4"/>
      <c r="G16" s="4"/>
      <c r="H16" s="4"/>
      <c r="I16" s="4"/>
      <c r="J16" s="4"/>
      <c r="K16" s="4"/>
      <c r="L16" s="4"/>
      <c r="M16" s="4"/>
      <c r="N16" s="4"/>
      <c r="O16" s="4"/>
      <c r="P16" s="4"/>
      <c r="Q16" s="5"/>
      <c r="R16" s="5">
        <f>2500*1.21</f>
        <v>3025</v>
      </c>
      <c r="S16" s="5"/>
      <c r="T16" s="6"/>
      <c r="U16" s="76"/>
    </row>
    <row r="17" spans="1:21" s="7" customFormat="1" ht="15.75" x14ac:dyDescent="0.25">
      <c r="A17" s="74" t="s">
        <v>32</v>
      </c>
      <c r="B17" s="8"/>
      <c r="C17" s="11">
        <f>5447-3025</f>
        <v>2422</v>
      </c>
      <c r="D17" s="2"/>
      <c r="E17" s="3"/>
      <c r="F17" s="4"/>
      <c r="G17" s="4"/>
      <c r="H17" s="4"/>
      <c r="I17" s="4"/>
      <c r="J17" s="4"/>
      <c r="K17" s="4"/>
      <c r="L17" s="4"/>
      <c r="M17" s="4"/>
      <c r="N17" s="4"/>
      <c r="O17" s="4"/>
      <c r="P17" s="4"/>
      <c r="Q17" s="5"/>
      <c r="R17" s="5">
        <f>5447-3025</f>
        <v>2422</v>
      </c>
      <c r="S17" s="5"/>
      <c r="T17" s="6"/>
    </row>
    <row r="18" spans="1:21" s="42" customFormat="1" ht="25.5" customHeight="1" x14ac:dyDescent="0.25">
      <c r="A18" s="36"/>
      <c r="B18" s="37"/>
      <c r="C18" s="38"/>
      <c r="D18" s="39"/>
      <c r="E18" s="46"/>
      <c r="F18" s="46"/>
      <c r="G18" s="46"/>
      <c r="H18" s="46"/>
      <c r="I18" s="46"/>
      <c r="J18" s="46"/>
      <c r="K18" s="46"/>
      <c r="L18" s="46"/>
      <c r="M18" s="46"/>
      <c r="N18" s="46"/>
      <c r="O18" s="46"/>
      <c r="P18" s="46"/>
      <c r="Q18" s="38"/>
      <c r="R18" s="38"/>
      <c r="S18" s="38"/>
    </row>
    <row r="19" spans="1:21" ht="15.75" x14ac:dyDescent="0.25">
      <c r="A19" s="47"/>
      <c r="B19" s="47"/>
      <c r="C19" s="48">
        <f>C10-C17</f>
        <v>1598046.3629999999</v>
      </c>
      <c r="D19" s="47"/>
      <c r="E19" s="49"/>
      <c r="F19" s="77"/>
      <c r="G19" s="49"/>
      <c r="H19" s="49"/>
      <c r="I19" s="49"/>
      <c r="J19" s="49"/>
      <c r="K19" s="49"/>
      <c r="L19" s="49"/>
      <c r="M19" s="49"/>
      <c r="N19" s="49"/>
      <c r="O19" s="49"/>
      <c r="P19" s="49"/>
      <c r="Q19" s="47"/>
      <c r="R19" s="47"/>
      <c r="S19" s="47"/>
    </row>
    <row r="20" spans="1:21" s="27" customFormat="1" ht="15.75" x14ac:dyDescent="0.25">
      <c r="A20" s="47"/>
      <c r="B20" s="47"/>
      <c r="C20" s="47"/>
      <c r="G20" s="47"/>
      <c r="H20" s="77"/>
      <c r="I20" s="49"/>
      <c r="J20" s="49"/>
      <c r="K20" s="49"/>
      <c r="L20" s="49"/>
      <c r="M20" s="49"/>
      <c r="N20" s="49"/>
      <c r="O20" s="49"/>
      <c r="P20" s="49"/>
      <c r="Q20" s="50"/>
      <c r="R20" s="50"/>
      <c r="S20" s="50"/>
    </row>
    <row r="21" spans="1:21" s="27" customFormat="1" ht="15.75" x14ac:dyDescent="0.25">
      <c r="A21" s="47"/>
      <c r="D21" s="51" t="s">
        <v>33</v>
      </c>
      <c r="E21" s="52"/>
      <c r="F21" s="52"/>
      <c r="G21" s="53"/>
      <c r="H21" s="78"/>
      <c r="I21" s="54"/>
      <c r="J21" s="55"/>
      <c r="K21" s="55"/>
      <c r="L21" s="55"/>
      <c r="M21" s="55"/>
      <c r="N21" s="55"/>
      <c r="O21" s="55"/>
      <c r="P21" s="55"/>
      <c r="Q21" s="53" t="s">
        <v>34</v>
      </c>
      <c r="R21" s="53" t="s">
        <v>35</v>
      </c>
      <c r="S21" s="53" t="s">
        <v>36</v>
      </c>
      <c r="T21" s="53" t="s">
        <v>37</v>
      </c>
    </row>
    <row r="22" spans="1:21" s="27" customFormat="1" ht="16.5" thickBot="1" x14ac:dyDescent="0.3">
      <c r="A22" s="47"/>
      <c r="D22" s="56"/>
      <c r="G22" s="47"/>
      <c r="H22" s="79"/>
      <c r="I22" s="57"/>
      <c r="J22" s="49"/>
      <c r="K22" s="49"/>
      <c r="L22" s="49"/>
      <c r="M22" s="49"/>
      <c r="N22" s="49"/>
      <c r="O22" s="49"/>
      <c r="P22" s="49"/>
      <c r="Q22" s="58">
        <v>0</v>
      </c>
      <c r="R22" s="58">
        <v>1058073</v>
      </c>
      <c r="S22" s="58">
        <v>116067</v>
      </c>
      <c r="T22" s="58">
        <f>Q22+R22+S22</f>
        <v>1174140</v>
      </c>
      <c r="U22" s="59"/>
    </row>
    <row r="23" spans="1:21" s="31" customFormat="1" ht="15.75" x14ac:dyDescent="0.25">
      <c r="A23" s="60"/>
      <c r="D23" s="61" t="s">
        <v>38</v>
      </c>
      <c r="G23" s="60"/>
      <c r="H23" s="62"/>
      <c r="I23" s="63"/>
      <c r="J23" s="64"/>
      <c r="K23" s="64"/>
      <c r="L23" s="64"/>
      <c r="M23" s="64"/>
      <c r="N23" s="64"/>
      <c r="O23" s="64"/>
      <c r="P23" s="64"/>
      <c r="Q23" s="62">
        <f t="shared" ref="Q23:S23" si="2">Q22</f>
        <v>0</v>
      </c>
      <c r="R23" s="62">
        <f t="shared" si="2"/>
        <v>1058073</v>
      </c>
      <c r="S23" s="62">
        <f t="shared" si="2"/>
        <v>116067</v>
      </c>
      <c r="T23" s="62">
        <f>T22</f>
        <v>1174140</v>
      </c>
    </row>
    <row r="25" spans="1:21" x14ac:dyDescent="0.25">
      <c r="Q25" s="65"/>
      <c r="R25" s="66"/>
      <c r="S25" s="66"/>
      <c r="T25" s="66"/>
    </row>
    <row r="26" spans="1:21" ht="12.75" x14ac:dyDescent="0.25">
      <c r="A26" s="80" t="s">
        <v>39</v>
      </c>
      <c r="Q26" s="65"/>
      <c r="R26" s="66"/>
      <c r="S26" s="66"/>
      <c r="T26" s="66"/>
      <c r="U26" s="67"/>
    </row>
    <row r="27" spans="1:21" ht="15" x14ac:dyDescent="0.25">
      <c r="A27" s="81" t="s">
        <v>40</v>
      </c>
    </row>
    <row r="28" spans="1:21" x14ac:dyDescent="0.25">
      <c r="U28" s="68"/>
    </row>
    <row r="29" spans="1:21" s="27" customFormat="1" ht="12.75" x14ac:dyDescent="0.25">
      <c r="E29" s="69"/>
      <c r="F29" s="69"/>
      <c r="G29" s="69"/>
      <c r="H29" s="69"/>
      <c r="I29" s="69"/>
      <c r="J29" s="69"/>
      <c r="K29" s="69"/>
      <c r="L29" s="69"/>
      <c r="M29" s="69"/>
      <c r="N29" s="69"/>
      <c r="O29" s="69"/>
      <c r="P29" s="69"/>
      <c r="Q29" s="70"/>
      <c r="R29" s="71"/>
    </row>
    <row r="30" spans="1:21" x14ac:dyDescent="0.25">
      <c r="Q30" s="65"/>
      <c r="R30" s="68"/>
    </row>
    <row r="31" spans="1:21" x14ac:dyDescent="0.25">
      <c r="R31" s="68"/>
    </row>
    <row r="32" spans="1:21" ht="15.75" x14ac:dyDescent="0.25">
      <c r="B32" s="82"/>
    </row>
    <row r="33" spans="2:19" ht="15.75" x14ac:dyDescent="0.25">
      <c r="B33" s="83"/>
      <c r="C33" s="82"/>
      <c r="R33" s="82"/>
      <c r="S33" s="82"/>
    </row>
    <row r="34" spans="2:19" ht="15.75" x14ac:dyDescent="0.25">
      <c r="B34" s="83"/>
      <c r="C34" s="82"/>
      <c r="R34" s="82"/>
      <c r="S34" s="82"/>
    </row>
    <row r="35" spans="2:19" ht="15.75" x14ac:dyDescent="0.25">
      <c r="C35" s="84"/>
      <c r="R35" s="84"/>
      <c r="S35" s="84"/>
    </row>
    <row r="36" spans="2:19" ht="15.75" x14ac:dyDescent="0.25">
      <c r="B36" s="83"/>
      <c r="C36" s="84"/>
      <c r="R36" s="68"/>
      <c r="S36" s="68"/>
    </row>
    <row r="39" spans="2:19" ht="15.75" x14ac:dyDescent="0.25">
      <c r="B39" s="83"/>
      <c r="R39" s="82"/>
      <c r="S39" s="82"/>
    </row>
    <row r="40" spans="2:19" ht="15.75" x14ac:dyDescent="0.25">
      <c r="B40" s="83"/>
      <c r="R40" s="82"/>
      <c r="S40" s="82"/>
    </row>
  </sheetData>
  <hyperlinks>
    <hyperlink ref="A27" r:id="rId1" xr:uid="{1068A743-4655-45A7-A40F-645A301E27CE}"/>
  </hyperlinks>
  <printOptions horizontalCentered="1"/>
  <pageMargins left="0.7" right="0.7" top="0.75" bottom="0.75" header="0.3" footer="0.3"/>
  <pageSetup paperSize="9" scale="58" firstPageNumber="0" fitToHeight="0" orientation="landscape" horizontalDpi="300" verticalDpi="300" r:id="rId2"/>
  <headerFooter alignWithMargins="0">
    <oddFooter>&amp;L&amp;A&amp;R&amp;P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Attekas_iela_viena_gada</vt:lpstr>
      <vt:lpstr>Attekas_iela_viena_gada!_Hlk511309432</vt:lpstr>
      <vt:lpstr>Attekas_iela_viena_gada!Excel_BuiltIn_Print_Area_2</vt:lpstr>
      <vt:lpstr>Attekas_iela_viena_gada!Print_Area</vt:lpstr>
      <vt:lpstr>Attekas_iela_viena_gada!Print_Titles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2018-09-04T15:30:20Z</cp:lastPrinted>
  <dcterms:created xsi:type="dcterms:W3CDTF">2018-08-30T08:43:27Z</dcterms:created>
  <dcterms:modified xsi:type="dcterms:W3CDTF">2018-09-04T15:30:45Z</dcterms:modified>
</cp:coreProperties>
</file>