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225" activeTab="2"/>
  </bookViews>
  <sheets>
    <sheet name="CELI (alfabets)" sheetId="4" r:id="rId1"/>
    <sheet name="CELI (Nr.)" sheetId="7" r:id="rId2"/>
    <sheet name="IELAS" sheetId="6" r:id="rId3"/>
  </sheets>
  <definedNames>
    <definedName name="_xlnm._FilterDatabase" localSheetId="0" hidden="1">'CELI (alfabets)'!#REF!</definedName>
    <definedName name="_xlnm._FilterDatabase" localSheetId="1" hidden="1">'CELI (Nr.)'!$A$4:$L$174</definedName>
    <definedName name="_xlnm._FilterDatabase" localSheetId="2" hidden="1">IELAS!#REF!</definedName>
  </definedNames>
  <calcPr calcId="145621"/>
</workbook>
</file>

<file path=xl/calcChain.xml><?xml version="1.0" encoding="utf-8"?>
<calcChain xmlns="http://schemas.openxmlformats.org/spreadsheetml/2006/main">
  <c r="O106" i="7" l="1"/>
  <c r="O105" i="7"/>
  <c r="O5" i="7" l="1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6" i="7"/>
  <c r="O147" i="7"/>
  <c r="O148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4" i="7"/>
  <c r="M194" i="6"/>
  <c r="M193" i="6"/>
  <c r="M266" i="6" l="1"/>
  <c r="M256" i="6"/>
  <c r="M75" i="6" l="1"/>
  <c r="M115" i="6"/>
  <c r="M114" i="6"/>
  <c r="M23" i="6" l="1"/>
  <c r="M24" i="6"/>
  <c r="M54" i="6"/>
  <c r="M51" i="6"/>
  <c r="L52" i="6"/>
  <c r="M52" i="6" s="1"/>
  <c r="M145" i="6" l="1"/>
  <c r="M155" i="6" l="1"/>
  <c r="M150" i="6"/>
  <c r="M143" i="6"/>
  <c r="M124" i="6"/>
  <c r="M100" i="6"/>
  <c r="M98" i="6"/>
  <c r="M32" i="6"/>
  <c r="M85" i="6"/>
  <c r="M81" i="6"/>
  <c r="M71" i="6"/>
  <c r="M46" i="6" l="1"/>
  <c r="M35" i="6"/>
  <c r="M36" i="6"/>
  <c r="M33" i="6"/>
  <c r="M26" i="6"/>
  <c r="M14" i="6"/>
  <c r="M8" i="6" l="1"/>
  <c r="M9" i="6"/>
  <c r="M10" i="6"/>
  <c r="M11" i="6"/>
  <c r="M12" i="6"/>
  <c r="M13" i="6"/>
  <c r="M15" i="6"/>
  <c r="M16" i="6"/>
  <c r="M17" i="6"/>
  <c r="M18" i="6"/>
  <c r="M19" i="6"/>
  <c r="M20" i="6"/>
  <c r="M21" i="6"/>
  <c r="M22" i="6"/>
  <c r="M25" i="6"/>
  <c r="M27" i="6"/>
  <c r="M28" i="6"/>
  <c r="M29" i="6"/>
  <c r="M30" i="6"/>
  <c r="M31" i="6"/>
  <c r="M34" i="6"/>
  <c r="M37" i="6"/>
  <c r="M38" i="6"/>
  <c r="M39" i="6"/>
  <c r="M40" i="6"/>
  <c r="M41" i="6"/>
  <c r="M42" i="6"/>
  <c r="M43" i="6"/>
  <c r="M44" i="6"/>
  <c r="M45" i="6"/>
  <c r="M47" i="6"/>
  <c r="M48" i="6"/>
  <c r="M49" i="6"/>
  <c r="M50" i="6"/>
  <c r="M53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2" i="6"/>
  <c r="M73" i="6"/>
  <c r="M74" i="6"/>
  <c r="M76" i="6"/>
  <c r="M77" i="6"/>
  <c r="M78" i="6"/>
  <c r="M79" i="6"/>
  <c r="M80" i="6"/>
  <c r="M82" i="6"/>
  <c r="M83" i="6"/>
  <c r="M84" i="6"/>
  <c r="M86" i="6"/>
  <c r="M87" i="6"/>
  <c r="M88" i="6"/>
  <c r="M89" i="6"/>
  <c r="M90" i="6"/>
  <c r="M91" i="6"/>
  <c r="M92" i="6"/>
  <c r="M93" i="6"/>
  <c r="M94" i="6"/>
  <c r="M95" i="6"/>
  <c r="M96" i="6"/>
  <c r="M97" i="6"/>
  <c r="M99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6" i="6"/>
  <c r="M117" i="6"/>
  <c r="M118" i="6"/>
  <c r="M119" i="6"/>
  <c r="M120" i="6"/>
  <c r="M121" i="6"/>
  <c r="M122" i="6"/>
  <c r="M123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4" i="6"/>
  <c r="M146" i="6"/>
  <c r="M147" i="6"/>
  <c r="M148" i="6"/>
  <c r="M149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3" i="6"/>
  <c r="M185" i="6"/>
  <c r="M186" i="6"/>
  <c r="M187" i="6"/>
  <c r="M188" i="6"/>
  <c r="M189" i="6"/>
  <c r="M190" i="6"/>
  <c r="M191" i="6"/>
  <c r="M192" i="6"/>
  <c r="M195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7" i="6"/>
  <c r="M258" i="6"/>
  <c r="M259" i="6"/>
  <c r="M260" i="6"/>
  <c r="M261" i="6"/>
  <c r="M262" i="6"/>
  <c r="M264" i="6"/>
  <c r="M267" i="6"/>
  <c r="M268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7" i="6"/>
  <c r="M150" i="7" l="1"/>
  <c r="O150" i="7" s="1"/>
  <c r="M152" i="7"/>
  <c r="O152" i="7" s="1"/>
  <c r="M151" i="7"/>
  <c r="O151" i="7" s="1"/>
  <c r="M149" i="7"/>
  <c r="O149" i="7" s="1"/>
  <c r="M145" i="7"/>
  <c r="O145" i="7" s="1"/>
  <c r="M24" i="7"/>
  <c r="O24" i="7" s="1"/>
  <c r="M265" i="6" l="1"/>
  <c r="K237" i="6"/>
  <c r="M237" i="6" s="1"/>
  <c r="K269" i="6" l="1"/>
  <c r="M269" i="6" s="1"/>
  <c r="K263" i="6"/>
  <c r="M263" i="6" s="1"/>
  <c r="K184" i="6" l="1"/>
  <c r="K196" i="6"/>
  <c r="M184" i="6" l="1"/>
  <c r="M196" i="6"/>
</calcChain>
</file>

<file path=xl/sharedStrings.xml><?xml version="1.0" encoding="utf-8"?>
<sst xmlns="http://schemas.openxmlformats.org/spreadsheetml/2006/main" count="2654" uniqueCount="742">
  <si>
    <t>Ceļa nosaukums</t>
  </si>
  <si>
    <t>no</t>
  </si>
  <si>
    <t>līdz</t>
  </si>
  <si>
    <t xml:space="preserve">Iļķenes ceļš </t>
  </si>
  <si>
    <t>Mežaparka ceļš</t>
  </si>
  <si>
    <t xml:space="preserve">Kadagas ceļš </t>
  </si>
  <si>
    <t xml:space="preserve">Ataru ceļš </t>
  </si>
  <si>
    <t xml:space="preserve">Vecvārnu ceļš </t>
  </si>
  <si>
    <t>grants</t>
  </si>
  <si>
    <t xml:space="preserve">Puskas ceļš </t>
  </si>
  <si>
    <t>Smilškalnu ceļš</t>
  </si>
  <si>
    <t>bez seguma</t>
  </si>
  <si>
    <t xml:space="preserve">Virpnieku ceļš </t>
  </si>
  <si>
    <t xml:space="preserve">Baldoņu ceļš </t>
  </si>
  <si>
    <t xml:space="preserve">Brīdagu ceļš </t>
  </si>
  <si>
    <t xml:space="preserve">Taču ceļš </t>
  </si>
  <si>
    <t xml:space="preserve">Strautnieku ceļš </t>
  </si>
  <si>
    <t>Eimuru ceļš</t>
  </si>
  <si>
    <t>Briljantu ceļi</t>
  </si>
  <si>
    <t xml:space="preserve">Vārpiņu ceļš </t>
  </si>
  <si>
    <t>Vārpu ceļš</t>
  </si>
  <si>
    <t>Laveru ceļš</t>
  </si>
  <si>
    <t xml:space="preserve">Garciema ceļš </t>
  </si>
  <si>
    <t>Bukultu ceļš</t>
  </si>
  <si>
    <t xml:space="preserve">Mežvairogu ceļš </t>
  </si>
  <si>
    <t>Vaivariņu ceļš</t>
  </si>
  <si>
    <t>šķembas</t>
  </si>
  <si>
    <t>Bākšas ceļš</t>
  </si>
  <si>
    <t>Ronīšu ceļš</t>
  </si>
  <si>
    <t xml:space="preserve">Lībiešu ceļš </t>
  </si>
  <si>
    <t xml:space="preserve">Niedru ceļš </t>
  </si>
  <si>
    <t>Cielaviņu ceļš</t>
  </si>
  <si>
    <t>Jaunceriņu ceļš</t>
  </si>
  <si>
    <t xml:space="preserve">Vectiltiņu ceļi </t>
  </si>
  <si>
    <t>Katlapu ceļi</t>
  </si>
  <si>
    <t>Krāču ceļš</t>
  </si>
  <si>
    <t>Teiku ceļš</t>
  </si>
  <si>
    <t>Veckūlu ceļš</t>
  </si>
  <si>
    <t>Liegu ceļš</t>
  </si>
  <si>
    <t xml:space="preserve">Kalndores ceļš </t>
  </si>
  <si>
    <t xml:space="preserve">Alderu ceļš </t>
  </si>
  <si>
    <t xml:space="preserve">Kanāla ceļš </t>
  </si>
  <si>
    <t xml:space="preserve">Jāņkalnu ceļš </t>
  </si>
  <si>
    <t>Mednieku ceļš</t>
  </si>
  <si>
    <t>Irāju ceļš</t>
  </si>
  <si>
    <t xml:space="preserve">Jaunspriešļu ceļš </t>
  </si>
  <si>
    <t xml:space="preserve">Vējupes ceļi </t>
  </si>
  <si>
    <t xml:space="preserve">Vecštāles ceļš </t>
  </si>
  <si>
    <t>Nomales ceļš</t>
  </si>
  <si>
    <t xml:space="preserve">Intlapu ceļš </t>
  </si>
  <si>
    <t xml:space="preserve">Utupurva ceļš </t>
  </si>
  <si>
    <t>Ledoņu ceļš</t>
  </si>
  <si>
    <t>Slēju ceļš</t>
  </si>
  <si>
    <t>Ošlauku ceļš</t>
  </si>
  <si>
    <t>Lazdas ceļi</t>
  </si>
  <si>
    <t xml:space="preserve">Boķu ceļš </t>
  </si>
  <si>
    <t xml:space="preserve">Piparu ceļš </t>
  </si>
  <si>
    <t xml:space="preserve">Putraimkalna ceļš </t>
  </si>
  <si>
    <t xml:space="preserve">Āņu ceļš </t>
  </si>
  <si>
    <t xml:space="preserve">Stempju ceļš </t>
  </si>
  <si>
    <t>Plostnieku iela</t>
  </si>
  <si>
    <t>Gaujas iela</t>
  </si>
  <si>
    <t>Gaujmalas iela</t>
  </si>
  <si>
    <t xml:space="preserve">Pirmā iela </t>
  </si>
  <si>
    <t>Pasta iela</t>
  </si>
  <si>
    <t>Muižas iela</t>
  </si>
  <si>
    <t>Parka iela</t>
  </si>
  <si>
    <t>Ziedu iela</t>
  </si>
  <si>
    <t>Depo iela</t>
  </si>
  <si>
    <t>Vārpu iela</t>
  </si>
  <si>
    <t>Ķiršu iela</t>
  </si>
  <si>
    <t>Dārza iela</t>
  </si>
  <si>
    <t>Draudzības iela</t>
  </si>
  <si>
    <t>Saules iela</t>
  </si>
  <si>
    <t xml:space="preserve">Jaunstūrīšu iela </t>
  </si>
  <si>
    <t xml:space="preserve">Stūrīšu iela </t>
  </si>
  <si>
    <t xml:space="preserve">Nostūrīšu iela </t>
  </si>
  <si>
    <t>Jaunkūlu iela</t>
  </si>
  <si>
    <t>Bērzu iela</t>
  </si>
  <si>
    <t>Skolas iela</t>
  </si>
  <si>
    <t>Pļavu iela</t>
  </si>
  <si>
    <t>Liepavotu iela</t>
  </si>
  <si>
    <t>Nūrnieku iela</t>
  </si>
  <si>
    <t>Krūkļu iela</t>
  </si>
  <si>
    <t>Čiekuru iela</t>
  </si>
  <si>
    <t>Priežu iela</t>
  </si>
  <si>
    <t>Ozolu iela</t>
  </si>
  <si>
    <t>Zīļu iela</t>
  </si>
  <si>
    <t>Zelmeņu iela</t>
  </si>
  <si>
    <t>Lauku iela</t>
  </si>
  <si>
    <t>Druvas iela</t>
  </si>
  <si>
    <t>Graudu iela</t>
  </si>
  <si>
    <t>Rasiņu iela</t>
  </si>
  <si>
    <t>Mālnieku iela</t>
  </si>
  <si>
    <t>Vējupes iela</t>
  </si>
  <si>
    <t>Dadzīšu iela</t>
  </si>
  <si>
    <t>Krastupes iela</t>
  </si>
  <si>
    <t>Kanāla iela</t>
  </si>
  <si>
    <t>Mežmalas iela</t>
  </si>
  <si>
    <t>Pērles iela</t>
  </si>
  <si>
    <t>Dores iela</t>
  </si>
  <si>
    <t>Alderu iela</t>
  </si>
  <si>
    <t>Bukultu iela</t>
  </si>
  <si>
    <t>Ezera iela</t>
  </si>
  <si>
    <t>Baltezera iela</t>
  </si>
  <si>
    <t>Meža iela</t>
  </si>
  <si>
    <t>Kauguru iela</t>
  </si>
  <si>
    <t>Baznīcas iela</t>
  </si>
  <si>
    <t>Āķu iela</t>
  </si>
  <si>
    <t xml:space="preserve">Indrānu iela </t>
  </si>
  <si>
    <t>Inču iela</t>
  </si>
  <si>
    <t>Ziemeļbullas iela</t>
  </si>
  <si>
    <t>Lielstapriņu iela</t>
  </si>
  <si>
    <t>Mazstapriņu iela</t>
  </si>
  <si>
    <t>Lazdu iela</t>
  </si>
  <si>
    <t>Ceriņu iela</t>
  </si>
  <si>
    <t xml:space="preserve">Riekstu iela </t>
  </si>
  <si>
    <t>Kastaņu iela</t>
  </si>
  <si>
    <t>Vesterotes iela</t>
  </si>
  <si>
    <t>Bērzu gatve</t>
  </si>
  <si>
    <t>Brūkleņu iela</t>
  </si>
  <si>
    <t>Melleņu iela</t>
  </si>
  <si>
    <t>Dzērveņu iela</t>
  </si>
  <si>
    <t>Lāceņu iela</t>
  </si>
  <si>
    <t>Rododendru iela</t>
  </si>
  <si>
    <t>Ārputnu iela</t>
  </si>
  <si>
    <t>Austrumu iela</t>
  </si>
  <si>
    <t>Priežmalas iela</t>
  </si>
  <si>
    <t>bruģakmens</t>
  </si>
  <si>
    <t>Dūņezera iela</t>
  </si>
  <si>
    <t xml:space="preserve">Cibuļu iela </t>
  </si>
  <si>
    <t>Birznieku iela</t>
  </si>
  <si>
    <t xml:space="preserve">grants </t>
  </si>
  <si>
    <t>melnais</t>
  </si>
  <si>
    <t xml:space="preserve">melnais </t>
  </si>
  <si>
    <t>Dzirnavu iela</t>
  </si>
  <si>
    <t>Ūbeļu iela</t>
  </si>
  <si>
    <t>melanis</t>
  </si>
  <si>
    <t>Ceļa identifikācija</t>
  </si>
  <si>
    <t>Adrese</t>
  </si>
  <si>
    <t>Garums (km)</t>
  </si>
  <si>
    <t>Seguma veids</t>
  </si>
  <si>
    <t>Apsekojums</t>
  </si>
  <si>
    <t>Zemes vienības apzīmējums</t>
  </si>
  <si>
    <t>Īpašuma kadastra Nr.</t>
  </si>
  <si>
    <t>Komentāri par ceļu/piezīmes</t>
  </si>
  <si>
    <t>Grupa</t>
  </si>
  <si>
    <t>Jaunais Nr.</t>
  </si>
  <si>
    <t>Segums</t>
  </si>
  <si>
    <t>Posma garums (km)</t>
  </si>
  <si>
    <t>Platums (m)</t>
  </si>
  <si>
    <r>
      <t>Laukums (m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)</t>
    </r>
  </si>
  <si>
    <t>Komentāri Pasūtītājam</t>
  </si>
  <si>
    <t>Ci komentāri/ jautājumi</t>
  </si>
  <si>
    <t>B</t>
  </si>
  <si>
    <t>A</t>
  </si>
  <si>
    <t>ĀDAŽU NOVADA CEĻI</t>
  </si>
  <si>
    <t>Atzars 1</t>
  </si>
  <si>
    <t>ALDERI</t>
  </si>
  <si>
    <t>BALTEZERS</t>
  </si>
  <si>
    <t>STAPRIŅI</t>
  </si>
  <si>
    <t>ĀDAŽI</t>
  </si>
  <si>
    <t>GARKALNE</t>
  </si>
  <si>
    <t>KADAGA</t>
  </si>
  <si>
    <t>DIVEZERI</t>
  </si>
  <si>
    <t>BIRZNIEKI</t>
  </si>
  <si>
    <t>Pievienots VC posms</t>
  </si>
  <si>
    <t>Atzars 1 uz Nr.4</t>
  </si>
  <si>
    <t>Atzars 2 uz Nr.6</t>
  </si>
  <si>
    <t xml:space="preserve">Atzars 5 starp Nr.25 korpusiem </t>
  </si>
  <si>
    <t>Gulbju iela</t>
  </si>
  <si>
    <t>Nodalīts Gaujas ielas atzars</t>
  </si>
  <si>
    <t>Atzars 1 uz Nr.9</t>
  </si>
  <si>
    <t>Pašvaldībai nepiederošs</t>
  </si>
  <si>
    <t>Brauktuves nobīde no ZV</t>
  </si>
  <si>
    <t>Atzars 1 uz Nr.8</t>
  </si>
  <si>
    <t>Rožu iela</t>
  </si>
  <si>
    <t>Atzars 2 uz Nr.17</t>
  </si>
  <si>
    <t>Cita NĪLM zeme</t>
  </si>
  <si>
    <t>Lībiešu ceļš 2</t>
  </si>
  <si>
    <t>Baltā raga iela</t>
  </si>
  <si>
    <t>Atzars 1 uz Nr.20</t>
  </si>
  <si>
    <t>Atzars 3 uz Nr.10</t>
  </si>
  <si>
    <t>Atzars 1 uz Nr.19</t>
  </si>
  <si>
    <t>Atzars 1 savienojumā</t>
  </si>
  <si>
    <t>Atzars 1 uz Dadzīšu ielu</t>
  </si>
  <si>
    <t>Pievienots Dadzīšu ielai</t>
  </si>
  <si>
    <t>Atdalīts Atz. no Krastupes ielas</t>
  </si>
  <si>
    <t>Atzras 7 - Gulbju iela</t>
  </si>
  <si>
    <t>Pārcelts kā Gulbju iela</t>
  </si>
  <si>
    <t>nav izbūvēts</t>
  </si>
  <si>
    <t xml:space="preserve">Robeža pa ceļa asi </t>
  </si>
  <si>
    <t>Robeža pa ceļa asi</t>
  </si>
  <si>
    <t>Atzars 1 uz Rūsas</t>
  </si>
  <si>
    <t>Atzars 2 uz Nr.13A</t>
  </si>
  <si>
    <t>Atzars 1 uz Zīļu iela</t>
  </si>
  <si>
    <t>grrants</t>
  </si>
  <si>
    <t>Ataru</t>
  </si>
  <si>
    <t>Atzars 1 uz Nr.18</t>
  </si>
  <si>
    <t xml:space="preserve">Grunduļu iela </t>
  </si>
  <si>
    <t>Atzars 1 uz Mazās Kalndores</t>
  </si>
  <si>
    <t>Zaraines ceļš</t>
  </si>
  <si>
    <t>Atzars 1 uz Mežezeri</t>
  </si>
  <si>
    <t>Vējavas iela</t>
  </si>
  <si>
    <t>Atzars 1 uz Kanāla Nr.22</t>
  </si>
  <si>
    <t>Kanāla ielas adreses</t>
  </si>
  <si>
    <t>Atzars 2 uz kanālu</t>
  </si>
  <si>
    <t>Atzars 1 uz Borām</t>
  </si>
  <si>
    <t>Atzars 2 Attekas 43A</t>
  </si>
  <si>
    <t>Atzars 1 uz Nr.28A</t>
  </si>
  <si>
    <t xml:space="preserve">Atzars 3 uz Pasta ielu </t>
  </si>
  <si>
    <t>Zileņu iela</t>
  </si>
  <si>
    <t>Upeņu iela</t>
  </si>
  <si>
    <t>Pārcelta kā Zileņu iela</t>
  </si>
  <si>
    <t>Pārcelta kā Upeņu iela</t>
  </si>
  <si>
    <t xml:space="preserve">Pārcelta kā Upeņu iela </t>
  </si>
  <si>
    <t>Apogu iela</t>
  </si>
  <si>
    <t>Cīruļu iela</t>
  </si>
  <si>
    <t>ĀDAŽU NOVADA IELAS</t>
  </si>
  <si>
    <t>Pagarināts +10m</t>
  </si>
  <si>
    <t>ĀŅI</t>
  </si>
  <si>
    <t>Jaungožu iela</t>
  </si>
  <si>
    <t>Riņķa iela</t>
  </si>
  <si>
    <t>Atzars 1 uz karjeru</t>
  </si>
  <si>
    <t>Ieskaitāms kā nobrauktuve</t>
  </si>
  <si>
    <t>Atzars 1 uz Nr.5</t>
  </si>
  <si>
    <t>Atzars 1 uz Nr.1</t>
  </si>
  <si>
    <t>Saraktā kā Lazdas ceļi</t>
  </si>
  <si>
    <t>Lazdas 1.ceļš</t>
  </si>
  <si>
    <t>Lazdas 2.ceļš</t>
  </si>
  <si>
    <t>Lazdas 3.ceļš</t>
  </si>
  <si>
    <t>Laukums integrējams pamatceļā</t>
  </si>
  <si>
    <t>Pievienots Slēju ceļa atzars</t>
  </si>
  <si>
    <t>Atzars 1 uz Ošlauku ceļu</t>
  </si>
  <si>
    <t>Pārcelts pie Ošlauku ceļa</t>
  </si>
  <si>
    <t>Paralēli Mēness ielai</t>
  </si>
  <si>
    <t>Zaļā iela</t>
  </si>
  <si>
    <t>Zvaigžņu iela</t>
  </si>
  <si>
    <t>Mēness iela</t>
  </si>
  <si>
    <t>Salas iela</t>
  </si>
  <si>
    <t>Slokas iela</t>
  </si>
  <si>
    <t>Strautkalnu iela</t>
  </si>
  <si>
    <t>Garkalnes nov. kā Aldaru iela</t>
  </si>
  <si>
    <t>Rudens iela</t>
  </si>
  <si>
    <t>Pavasara iela (2 posmi)</t>
  </si>
  <si>
    <t>Vasaras iela (2 posmi)</t>
  </si>
  <si>
    <t>Prauliņu iela</t>
  </si>
  <si>
    <t>Apdzīvota vieta</t>
  </si>
  <si>
    <t>Baltezers</t>
  </si>
  <si>
    <t>Āņi</t>
  </si>
  <si>
    <t>Garkalne</t>
  </si>
  <si>
    <t>Robeža pa asi - 80440140042</t>
  </si>
  <si>
    <t>Alderu ceļa adreses</t>
  </si>
  <si>
    <t>Atzars uz Pavasra ielu</t>
  </si>
  <si>
    <t>Alderi</t>
  </si>
  <si>
    <t>Mednieku ceļa adreses</t>
  </si>
  <si>
    <t>Jāņkalnu ceļa adreses</t>
  </si>
  <si>
    <t>Atzars 1 uz Alderi 13</t>
  </si>
  <si>
    <t>Atzars 2 uz Alderi 5</t>
  </si>
  <si>
    <t>Atzars 3 uz Mežrozes</t>
  </si>
  <si>
    <t>Atzars 4 uz ezeru</t>
  </si>
  <si>
    <t>Nav izbūvēts</t>
  </si>
  <si>
    <t>Garkalnes novada posms</t>
  </si>
  <si>
    <t>Atzars 1 uz ezreu</t>
  </si>
  <si>
    <t>Ausekļa iela</t>
  </si>
  <si>
    <t>Zeme 1,5m platumā!</t>
  </si>
  <si>
    <t>Atzars 1 uz Saliņām</t>
  </si>
  <si>
    <t>Ielas nobīde no pašvaldības zemes</t>
  </si>
  <si>
    <t>Atzars 1 uz Korintēm</t>
  </si>
  <si>
    <t>Atzars 2 uz ezeru</t>
  </si>
  <si>
    <t>Atzars 1 uz Gundariem</t>
  </si>
  <si>
    <t>Atzars uz Krastkalniem</t>
  </si>
  <si>
    <t>Piekļuve no Baltezera ielas</t>
  </si>
  <si>
    <t>Atlikušie 15m nav izbūvēti</t>
  </si>
  <si>
    <t>Atzars uz Nr.46</t>
  </si>
  <si>
    <t>Ielas nobīde no zemes vienības</t>
  </si>
  <si>
    <t>Pārcelts no ceļu saraskta</t>
  </si>
  <si>
    <t xml:space="preserve">ceļš A1-Baltais Rags </t>
  </si>
  <si>
    <t>Pašvaldībai pieder gals apgriešanās cilpas. Iekļaut?</t>
  </si>
  <si>
    <t>Mežavairogu ceļa adreses</t>
  </si>
  <si>
    <t>Stapriņi</t>
  </si>
  <si>
    <t>Adresācija turpinās no Vaivariņu ielas</t>
  </si>
  <si>
    <t>Vaivariņu iela</t>
  </si>
  <si>
    <t>Gals pievienots Vaivariņu ceļam</t>
  </si>
  <si>
    <t>Andromēdas iela</t>
  </si>
  <si>
    <t>Viršu iela</t>
  </si>
  <si>
    <t>Īrisu iela</t>
  </si>
  <si>
    <t>Sārteņu iela</t>
  </si>
  <si>
    <t>Īvju iela</t>
  </si>
  <si>
    <t>Ainavas iela</t>
  </si>
  <si>
    <t>Mežezera iela</t>
  </si>
  <si>
    <t>Ūdens iela</t>
  </si>
  <si>
    <t>Silmalas iela</t>
  </si>
  <si>
    <t>ATARI</t>
  </si>
  <si>
    <t>Krasta iela</t>
  </si>
  <si>
    <t>Atspulga iela</t>
  </si>
  <si>
    <t>Rietumdārzu iela</t>
  </si>
  <si>
    <t>Dārznieku iela</t>
  </si>
  <si>
    <t>Riekstkožu iela</t>
  </si>
  <si>
    <t>Zeltkalēju iela</t>
  </si>
  <si>
    <t>Eimuri</t>
  </si>
  <si>
    <t>Atzars 1 uz Kalnakreriļiem</t>
  </si>
  <si>
    <t>Laimas iela</t>
  </si>
  <si>
    <t>Zelta iela</t>
  </si>
  <si>
    <t>Sudraba iela</t>
  </si>
  <si>
    <t>Ēnu iela</t>
  </si>
  <si>
    <t>Imantu iela</t>
  </si>
  <si>
    <t>Piesaules iela</t>
  </si>
  <si>
    <t>Izkļaujas ārpus zemes vienības</t>
  </si>
  <si>
    <t>Neliels posms galā daļēji piederošs</t>
  </si>
  <si>
    <t>Lilijas iela</t>
  </si>
  <si>
    <t>Dzidrumu iela</t>
  </si>
  <si>
    <t>Vidus iela</t>
  </si>
  <si>
    <t>Krastnieku iela</t>
  </si>
  <si>
    <t>Zemes robežas nobīdes!</t>
  </si>
  <si>
    <t>Atzaram nav loģiska robeža</t>
  </si>
  <si>
    <t>Atzars 2 uz Ziemeļbullas</t>
  </si>
  <si>
    <t>Birznieki</t>
  </si>
  <si>
    <t>Strautnieku ceļa adreses</t>
  </si>
  <si>
    <t>Namiķu iela</t>
  </si>
  <si>
    <t>Kokles iela</t>
  </si>
  <si>
    <t>Dīķīšu iela</t>
  </si>
  <si>
    <t>Robežnieku iela</t>
  </si>
  <si>
    <t>Pumpuru iela</t>
  </si>
  <si>
    <t>Meldru iela</t>
  </si>
  <si>
    <t>Aiz līkuma robeža pa ceļa asi</t>
  </si>
  <si>
    <t>Kārklu iela</t>
  </si>
  <si>
    <t>Ādaži</t>
  </si>
  <si>
    <t>Atari</t>
  </si>
  <si>
    <t>Upmalas ceļi</t>
  </si>
  <si>
    <t>Upmalas Centrālā līnija</t>
  </si>
  <si>
    <t>Upmalas 7.šķērslīnija</t>
  </si>
  <si>
    <t>Kadaga</t>
  </si>
  <si>
    <t>Umpalas 6.šķērslīnija</t>
  </si>
  <si>
    <t>Umpalas 5.šķērslīnija</t>
  </si>
  <si>
    <t>Umpalas 4.šķērslīnija</t>
  </si>
  <si>
    <t>Umpalas 3.šķērslīnija</t>
  </si>
  <si>
    <t>Upmalas 1.šķērslīnija</t>
  </si>
  <si>
    <t>Umpalas 2.šķērslīnija</t>
  </si>
  <si>
    <t>Nesavienojama Piketāža</t>
  </si>
  <si>
    <t>Zemes robežu nobīde!</t>
  </si>
  <si>
    <t>Jāņogu iela</t>
  </si>
  <si>
    <t>Jāņogu 1.šķērsiela</t>
  </si>
  <si>
    <t>Jāņogu 2.šķērsiela</t>
  </si>
  <si>
    <t>Jāņogu 3.šķērsiela</t>
  </si>
  <si>
    <t>Jāņogu 4.šķērsiela</t>
  </si>
  <si>
    <t>Pārcelta Jāņogu 1.šķērsiela</t>
  </si>
  <si>
    <t>Pārcelta Bērzu 1.šķērsiela</t>
  </si>
  <si>
    <t>Pārcelts Rododendru ielas gals</t>
  </si>
  <si>
    <t>Pārcelta Jāņogu 4.šķērsiela</t>
  </si>
  <si>
    <t>Pārcelta Bērzu 4.šķērsiela</t>
  </si>
  <si>
    <t>Bērzu 1.šķērsiela</t>
  </si>
  <si>
    <t>Bērzu 4.šķērsiela</t>
  </si>
  <si>
    <t>Pārcelta Jāņogu 3.šķērsiela</t>
  </si>
  <si>
    <t>Pārcelta Bērzu 3.šķērsiela</t>
  </si>
  <si>
    <t>bruģis</t>
  </si>
  <si>
    <t>Gravas iela</t>
  </si>
  <si>
    <t>Zaļākalna iela</t>
  </si>
  <si>
    <t>Burvju iela</t>
  </si>
  <si>
    <t>Dvīņu iela</t>
  </si>
  <si>
    <t>Nogāzes iela</t>
  </si>
  <si>
    <t>Zābaku iela</t>
  </si>
  <si>
    <t>Smilšu iela</t>
  </si>
  <si>
    <t>Vecupes iela</t>
  </si>
  <si>
    <t>Akotu iela</t>
  </si>
  <si>
    <t>Skaru iela</t>
  </si>
  <si>
    <t>Pūpēžu iela</t>
  </si>
  <si>
    <t>Lilavu iela</t>
  </si>
  <si>
    <t>Riekstu iela A</t>
  </si>
  <si>
    <t>Divezeri</t>
  </si>
  <si>
    <t>Atzars 1 uz Smilškalniem</t>
  </si>
  <si>
    <t>Šķērso ūdensteci bez tilta!</t>
  </si>
  <si>
    <t>Ceļa pārrāvums</t>
  </si>
  <si>
    <t>Lauku teritorija</t>
  </si>
  <si>
    <t>Vecvārnu ceļa adreses</t>
  </si>
  <si>
    <t>Rotācijas aplis</t>
  </si>
  <si>
    <t>Aplis daļēji izkļaujas ārpus zemes!</t>
  </si>
  <si>
    <t>Lielvārnu iela</t>
  </si>
  <si>
    <t>Mežotņu iela</t>
  </si>
  <si>
    <t>Stāvlaukums uz 80440010128</t>
  </si>
  <si>
    <t>Vecštāles ceļa zemes vienība!</t>
  </si>
  <si>
    <t>Atzars 1 uz poligonu</t>
  </si>
  <si>
    <t>Iļķene</t>
  </si>
  <si>
    <t>Gals atdalīts kā Iļķenes ceļš</t>
  </si>
  <si>
    <t>Timrotu iela</t>
  </si>
  <si>
    <t>Stērstu iela</t>
  </si>
  <si>
    <t>Dzilnu iela</t>
  </si>
  <si>
    <t>Avotu iela</t>
  </si>
  <si>
    <t>Zeduļu iela</t>
  </si>
  <si>
    <t>Izņemt Tilta posmu adresēs!</t>
  </si>
  <si>
    <t>Daļēji uz šīs papildu zemes</t>
  </si>
  <si>
    <t>Atzars 2 uz Austrumu ielu</t>
  </si>
  <si>
    <t>Savienojas ar VC</t>
  </si>
  <si>
    <t>Stirnu iela</t>
  </si>
  <si>
    <t>Podkalnu iela</t>
  </si>
  <si>
    <t>Aizstrautu iela</t>
  </si>
  <si>
    <t>Briežu iela</t>
  </si>
  <si>
    <t>Pauguru iela</t>
  </si>
  <si>
    <t>Puķu iela</t>
  </si>
  <si>
    <t>Vainagu iela</t>
  </si>
  <si>
    <t>Kroņu iela</t>
  </si>
  <si>
    <t>Gredzenu iela</t>
  </si>
  <si>
    <t>Veltas iela</t>
  </si>
  <si>
    <t>Alīdas iela</t>
  </si>
  <si>
    <t>Jēkaba iela</t>
  </si>
  <si>
    <t>Ziedoņa iela</t>
  </si>
  <si>
    <t>Īpašums: Draudzības iela 36A</t>
  </si>
  <si>
    <t>Īpašums: Dzirnavu iela</t>
  </si>
  <si>
    <t>Robežu nobīde!</t>
  </si>
  <si>
    <t>Robeža pa asi ar citu pašv. zemi</t>
  </si>
  <si>
    <t>Ūbeļu ielas Atzars 2 uz AC-V46</t>
  </si>
  <si>
    <t>Lejupes iela</t>
  </si>
  <si>
    <t>Attekas iela</t>
  </si>
  <si>
    <t>Atzars 1 uz skolas stāvlaukumu</t>
  </si>
  <si>
    <t>Piketāža pretēji adresācijai!</t>
  </si>
  <si>
    <t>Atzars 4 uz garāžām</t>
  </si>
  <si>
    <t>Īpašums: Pirmā iela B</t>
  </si>
  <si>
    <t>Atrasts</t>
  </si>
  <si>
    <t>Atzars 3 uz Nr.27A</t>
  </si>
  <si>
    <t>Vai izdalāms atsevišķi?</t>
  </si>
  <si>
    <t>Atzars 4 uz Katlapu ceļiem</t>
  </si>
  <si>
    <t>Iekškvartālu brauktuve</t>
  </si>
  <si>
    <t>Vītolu iela</t>
  </si>
  <si>
    <t>Nodalīts Vējupes ceļa posms</t>
  </si>
  <si>
    <t>Remberģu iela</t>
  </si>
  <si>
    <t>Vēja iela</t>
  </si>
  <si>
    <t>Īsā iela</t>
  </si>
  <si>
    <t>Mazā iela</t>
  </si>
  <si>
    <t>Bārdu iela</t>
  </si>
  <si>
    <t>56_A (pie Gaujas A6)</t>
  </si>
  <si>
    <t>Atzars 1 uz Vējavas ielu</t>
  </si>
  <si>
    <t>Pārāk šaurs - 1,6m</t>
  </si>
  <si>
    <t>Atzars 2 uz Nr.7</t>
  </si>
  <si>
    <t>Atzars 3 uz Ziediņiem</t>
  </si>
  <si>
    <t>Loka iela</t>
  </si>
  <si>
    <t>Koku iela</t>
  </si>
  <si>
    <t>Skuju iela</t>
  </si>
  <si>
    <t>Īpašums: Dārtas</t>
  </si>
  <si>
    <t>Atzars uz Nūrnieku ielu</t>
  </si>
  <si>
    <t>80440040106008</t>
  </si>
  <si>
    <t>Katlapu iela</t>
  </si>
  <si>
    <t>Piev.Vectiltiņu atzars</t>
  </si>
  <si>
    <t>Katlapu ceļš</t>
  </si>
  <si>
    <t>Pievienot Katlapu ceļam?</t>
  </si>
  <si>
    <t>Pievienot Gaujas A4?</t>
  </si>
  <si>
    <t>Atzars uz attīrīšanas ietaisēm</t>
  </si>
  <si>
    <t>Vai iekļaut Rīgas gatves posmu?</t>
  </si>
  <si>
    <t>Vectiltiņu ceļš</t>
  </si>
  <si>
    <t>Jauntiltiņu ceļš</t>
  </si>
  <si>
    <t>Atzars 1 gar Jauntiltiņiem</t>
  </si>
  <si>
    <t>Zeme par šauru!</t>
  </si>
  <si>
    <t>Stārķu iela</t>
  </si>
  <si>
    <t>Strazdu iela</t>
  </si>
  <si>
    <t>Vanagu iela</t>
  </si>
  <si>
    <t>Lakstīgalu iela</t>
  </si>
  <si>
    <t>Cielavu iela</t>
  </si>
  <si>
    <t>Atzars B uz Gaujas ielu</t>
  </si>
  <si>
    <t>Faktiskais ielas sākums</t>
  </si>
  <si>
    <t>Muižas ielas zemes vienība</t>
  </si>
  <si>
    <t>Atzars 1 uz Rīgas gatvi</t>
  </si>
  <si>
    <t>Atzars 2 uz Rīgas gatvi</t>
  </si>
  <si>
    <t>Smilgas ceļi</t>
  </si>
  <si>
    <t>Šķiet, robeža pa ceļa asi</t>
  </si>
  <si>
    <t>Vai uztverams kā Katlapu ceļš?</t>
  </si>
  <si>
    <t>pagasts</t>
  </si>
  <si>
    <t>Nodalīts Jaunceriņu ceļš</t>
  </si>
  <si>
    <t>Atdalīts no Vectiltiņu ceļa</t>
  </si>
  <si>
    <t>Pilnībā nepiederošas ielas</t>
  </si>
  <si>
    <t>Aizsardzības ministrijai</t>
  </si>
  <si>
    <r>
      <t xml:space="preserve">Paralēli arī </t>
    </r>
    <r>
      <rPr>
        <b/>
        <sz val="8"/>
        <color theme="1"/>
        <rFont val="Calibri"/>
        <family val="2"/>
        <charset val="186"/>
        <scheme val="minor"/>
      </rPr>
      <t>80440050468</t>
    </r>
    <r>
      <rPr>
        <sz val="8"/>
        <color theme="1"/>
        <rFont val="Calibri"/>
        <family val="2"/>
        <scheme val="minor"/>
      </rPr>
      <t xml:space="preserve"> "Iela A"</t>
    </r>
  </si>
  <si>
    <t>Reģistrēt kā pievedceļu!</t>
  </si>
  <si>
    <t>Skaita vērtēšana</t>
  </si>
  <si>
    <t>Ozolu ceļš 1</t>
  </si>
  <si>
    <t>Ozolu ceļš 2</t>
  </si>
  <si>
    <t>Aveņu iela</t>
  </si>
  <si>
    <t>Īpašums: Kadagas ceļš</t>
  </si>
  <si>
    <t>Pieslēgts Austrumu ielai</t>
  </si>
  <si>
    <t>Pie nobr. pēc pasūtītāja norādes</t>
  </si>
  <si>
    <t>Skolnieku iela</t>
  </si>
  <si>
    <t>Tiks izbūvēts kā Pirmās ielas Atz.</t>
  </si>
  <si>
    <t>Adreses pretēji piketāžai</t>
  </si>
  <si>
    <t>Pagaidām paliek apvienots, vēlāk būs sadalījums no plānotājiem</t>
  </si>
  <si>
    <t>Pievedceļš Pirmai ielai</t>
  </si>
  <si>
    <t>Pirmās ielas z.v. atzars</t>
  </si>
  <si>
    <t>Katlapu ceļa z.v. atzars</t>
  </si>
  <si>
    <t>Nodalīts no Katlapu ceļa</t>
  </si>
  <si>
    <t>Gaujas aizsargdambja ceļš</t>
  </si>
  <si>
    <t>nav</t>
  </si>
  <si>
    <t>Atzars uz angāru</t>
  </si>
  <si>
    <t>Pievienots Katlapu ceļa atzars</t>
  </si>
  <si>
    <t>Atzars starp Ozolu ceļiem 1 un 2</t>
  </si>
  <si>
    <t>Posmi nav fiziski savienoti</t>
  </si>
  <si>
    <t>Zemeņu iela</t>
  </si>
  <si>
    <t>Pārcelta kā Aveņu iela</t>
  </si>
  <si>
    <t>Pārcelta kā Zemeņu iela</t>
  </si>
  <si>
    <t>Nodalīts no Rīgas ielas paralēlceļa</t>
  </si>
  <si>
    <t>Vējupes Centrālais ceļš</t>
  </si>
  <si>
    <t>Vējupes 2.ceļš</t>
  </si>
  <si>
    <t>Vējupes 3.ceļš</t>
  </si>
  <si>
    <t>Atzars 1 uz stadionu</t>
  </si>
  <si>
    <t>Atzars 2 uz Likteņiem</t>
  </si>
  <si>
    <t>Pārcelts no Vējupes ceļa</t>
  </si>
  <si>
    <t>Nodalīts Druvas ielas posms</t>
  </si>
  <si>
    <t>Nodalīts Remberģu ielas posms</t>
  </si>
  <si>
    <t>Pievienots Vējupes ielas posms</t>
  </si>
  <si>
    <t>Druvas ielas zemes vienība</t>
  </si>
  <si>
    <t>Druvas ielas adreses</t>
  </si>
  <si>
    <t>STAPRIŅI (LUKSTI)</t>
  </si>
  <si>
    <t>Īpašums: Luksti</t>
  </si>
  <si>
    <t>Faktiski trase līkumā iebraukta ārpus ceļa zemes.</t>
  </si>
  <si>
    <t>Iezīmēts zemes robežās pēc pasūtītāja norādēm</t>
  </si>
  <si>
    <t>Pasūtītājs pārņemšot nepiederošo ceļa pusi.</t>
  </si>
  <si>
    <t>Atzars 2 uz Nr.28</t>
  </si>
  <si>
    <t>Tērces iela</t>
  </si>
  <si>
    <t>Iekļauta pēc pasūtītāja norādēm</t>
  </si>
  <si>
    <t>Tirgus laukums</t>
  </si>
  <si>
    <t>Īpašums: Gaujas iela 7</t>
  </si>
  <si>
    <t>Smilgas 1.līnija</t>
  </si>
  <si>
    <t>Smilgas 2.līnija</t>
  </si>
  <si>
    <t>Smilgas 3.līnija</t>
  </si>
  <si>
    <t>Atzars 1 uz 4.līniju</t>
  </si>
  <si>
    <t>Smilgas 4.līnija</t>
  </si>
  <si>
    <t>Smilgas 1.sķērslīnija</t>
  </si>
  <si>
    <t>Smilgas 2.sķērslīnija</t>
  </si>
  <si>
    <t>Smilgas 3.sķērslīnija</t>
  </si>
  <si>
    <t>Smilgas 4.sķērslīnija</t>
  </si>
  <si>
    <t>Smilgas 5.sķērslīnija</t>
  </si>
  <si>
    <t>Smilgas 6.sķērslīnija</t>
  </si>
  <si>
    <t>Nr.p.k. vecais</t>
  </si>
  <si>
    <t>Apvienot vienā ierakstā!</t>
  </si>
  <si>
    <t>Ieteicams mainīt nosaukumu, jo ļoti līdzīgs Nr__ Vārpu ceļš.</t>
  </si>
  <si>
    <t>Jaunceriņu 1.iela (ceļš bez nos.)</t>
  </si>
  <si>
    <t>Jaunceriņu 2.iela (ceļš bez nos.)</t>
  </si>
  <si>
    <t>Jaunceriņu 3.iela (ceļš bez nos.)</t>
  </si>
  <si>
    <t>Jaunceriņu 4.iela (ceļš bez nos.)</t>
  </si>
  <si>
    <t>C01.01</t>
  </si>
  <si>
    <t>C02.02</t>
  </si>
  <si>
    <t>C05.05</t>
  </si>
  <si>
    <t>C01.02</t>
  </si>
  <si>
    <t>C01.03</t>
  </si>
  <si>
    <t>C01.04</t>
  </si>
  <si>
    <t>C01.05</t>
  </si>
  <si>
    <t>C01.06</t>
  </si>
  <si>
    <t>C02.03</t>
  </si>
  <si>
    <t>C05.03</t>
  </si>
  <si>
    <t>C09.03</t>
  </si>
  <si>
    <t>C06.03</t>
  </si>
  <si>
    <t>C07.03</t>
  </si>
  <si>
    <t>C08.03</t>
  </si>
  <si>
    <t>C01.09</t>
  </si>
  <si>
    <t>C01.07</t>
  </si>
  <si>
    <t>C01.08</t>
  </si>
  <si>
    <t>C01.10</t>
  </si>
  <si>
    <t>C01.11</t>
  </si>
  <si>
    <t>C01.12</t>
  </si>
  <si>
    <t>C01.13</t>
  </si>
  <si>
    <t>C01.14</t>
  </si>
  <si>
    <t>C01.15</t>
  </si>
  <si>
    <t>C01.16</t>
  </si>
  <si>
    <t>C01.17</t>
  </si>
  <si>
    <t>C01.18</t>
  </si>
  <si>
    <t>C01.19</t>
  </si>
  <si>
    <t>C01.20</t>
  </si>
  <si>
    <t>C01.21</t>
  </si>
  <si>
    <t>C01.22</t>
  </si>
  <si>
    <t>C01.23</t>
  </si>
  <si>
    <t>C01.24</t>
  </si>
  <si>
    <t>C01.25</t>
  </si>
  <si>
    <t>C01.26</t>
  </si>
  <si>
    <t>C02.01</t>
  </si>
  <si>
    <t>C03.01</t>
  </si>
  <si>
    <t>C04.01</t>
  </si>
  <si>
    <t>C04.02</t>
  </si>
  <si>
    <t>C05.01</t>
  </si>
  <si>
    <t>C05.08</t>
  </si>
  <si>
    <t>C05.02</t>
  </si>
  <si>
    <t>C05.04</t>
  </si>
  <si>
    <t>C05.06</t>
  </si>
  <si>
    <t>C05.07</t>
  </si>
  <si>
    <t>C06.01</t>
  </si>
  <si>
    <t>C06.02</t>
  </si>
  <si>
    <t>C07.01</t>
  </si>
  <si>
    <t>C07.02</t>
  </si>
  <si>
    <t>C07.04</t>
  </si>
  <si>
    <t>C08.01</t>
  </si>
  <si>
    <t>C08.02</t>
  </si>
  <si>
    <t>C08.04</t>
  </si>
  <si>
    <t>C09.01</t>
  </si>
  <si>
    <t>C09.02</t>
  </si>
  <si>
    <t>C09.04</t>
  </si>
  <si>
    <t>C09.05</t>
  </si>
  <si>
    <t>C09.06</t>
  </si>
  <si>
    <t>C09.07</t>
  </si>
  <si>
    <t>C10.01</t>
  </si>
  <si>
    <t>C10.02</t>
  </si>
  <si>
    <t>C11.01</t>
  </si>
  <si>
    <t>C11.02</t>
  </si>
  <si>
    <t>C11.03</t>
  </si>
  <si>
    <t>C11.04</t>
  </si>
  <si>
    <t>C11.05</t>
  </si>
  <si>
    <t>C11.06</t>
  </si>
  <si>
    <t>C11.07</t>
  </si>
  <si>
    <t>C11.08</t>
  </si>
  <si>
    <t>C11.09</t>
  </si>
  <si>
    <t>C11.10</t>
  </si>
  <si>
    <t>C11.11</t>
  </si>
  <si>
    <t>C11.12</t>
  </si>
  <si>
    <t>C11.13</t>
  </si>
  <si>
    <t>C11.14</t>
  </si>
  <si>
    <t>C11.15</t>
  </si>
  <si>
    <t>C11.16</t>
  </si>
  <si>
    <t>C12.01</t>
  </si>
  <si>
    <t>C12.02</t>
  </si>
  <si>
    <t>C12.03</t>
  </si>
  <si>
    <t>C12.04</t>
  </si>
  <si>
    <t>C12.05</t>
  </si>
  <si>
    <t>01.01</t>
  </si>
  <si>
    <t>02.02</t>
  </si>
  <si>
    <t>05.05</t>
  </si>
  <si>
    <t>01.02</t>
  </si>
  <si>
    <t>01.04</t>
  </si>
  <si>
    <t>01.05</t>
  </si>
  <si>
    <t>01.06</t>
  </si>
  <si>
    <t>01.07</t>
  </si>
  <si>
    <t>01.08</t>
  </si>
  <si>
    <t>01.09</t>
  </si>
  <si>
    <t>01.03</t>
  </si>
  <si>
    <t>02.04</t>
  </si>
  <si>
    <t>09.04</t>
  </si>
  <si>
    <t>01.10</t>
  </si>
  <si>
    <t>01.11</t>
  </si>
  <si>
    <t>01.12</t>
  </si>
  <si>
    <t>01.13</t>
  </si>
  <si>
    <t>01.14</t>
  </si>
  <si>
    <t>01.15</t>
  </si>
  <si>
    <t>01.35</t>
  </si>
  <si>
    <t>01.25</t>
  </si>
  <si>
    <t>01.16</t>
  </si>
  <si>
    <t>01.17</t>
  </si>
  <si>
    <t>01.18</t>
  </si>
  <si>
    <t>01.28</t>
  </si>
  <si>
    <t>01.19</t>
  </si>
  <si>
    <t>01.20</t>
  </si>
  <si>
    <t>01.21</t>
  </si>
  <si>
    <t>01.22</t>
  </si>
  <si>
    <t>01.23</t>
  </si>
  <si>
    <t>01.24</t>
  </si>
  <si>
    <t>01.27</t>
  </si>
  <si>
    <t>01.26</t>
  </si>
  <si>
    <t>01.29</t>
  </si>
  <si>
    <t>01.30</t>
  </si>
  <si>
    <t>01.31</t>
  </si>
  <si>
    <t>01.32</t>
  </si>
  <si>
    <t>01.33</t>
  </si>
  <si>
    <t>01.34</t>
  </si>
  <si>
    <t>01.36</t>
  </si>
  <si>
    <t>01.37</t>
  </si>
  <si>
    <t>01.38</t>
  </si>
  <si>
    <t>01.39</t>
  </si>
  <si>
    <t>01.40</t>
  </si>
  <si>
    <t>01.41</t>
  </si>
  <si>
    <t>01.42</t>
  </si>
  <si>
    <t>01.43</t>
  </si>
  <si>
    <t>01.44</t>
  </si>
  <si>
    <t>01.45</t>
  </si>
  <si>
    <t>01.46</t>
  </si>
  <si>
    <t>01.47</t>
  </si>
  <si>
    <t>01.48</t>
  </si>
  <si>
    <t>01.49</t>
  </si>
  <si>
    <t>01.50</t>
  </si>
  <si>
    <t>01.51</t>
  </si>
  <si>
    <t>02.01</t>
  </si>
  <si>
    <t>02.03</t>
  </si>
  <si>
    <t>05.01</t>
  </si>
  <si>
    <t>05.02</t>
  </si>
  <si>
    <t>05.03</t>
  </si>
  <si>
    <t>05.04</t>
  </si>
  <si>
    <t>05.06</t>
  </si>
  <si>
    <t>05.07</t>
  </si>
  <si>
    <t>05.08</t>
  </si>
  <si>
    <t>05.09</t>
  </si>
  <si>
    <t>06.01</t>
  </si>
  <si>
    <t>07.01</t>
  </si>
  <si>
    <t>07.02</t>
  </si>
  <si>
    <t>07.03</t>
  </si>
  <si>
    <t>09.01</t>
  </si>
  <si>
    <t>09.02</t>
  </si>
  <si>
    <t>09.03</t>
  </si>
  <si>
    <t>09.05</t>
  </si>
  <si>
    <t>09.06</t>
  </si>
  <si>
    <t>11.01</t>
  </si>
  <si>
    <t>11.03</t>
  </si>
  <si>
    <t>11.04</t>
  </si>
  <si>
    <t>11.02</t>
  </si>
  <si>
    <t>11.05</t>
  </si>
  <si>
    <t>11.06</t>
  </si>
  <si>
    <t>11.07</t>
  </si>
  <si>
    <t>11.08</t>
  </si>
  <si>
    <t>11.09</t>
  </si>
  <si>
    <t>11.10</t>
  </si>
  <si>
    <t>11.11</t>
  </si>
  <si>
    <t>11.12</t>
  </si>
  <si>
    <t>11.13</t>
  </si>
  <si>
    <t>11.14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</si>
  <si>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</si>
  <si>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</si>
  <si>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</si>
  <si>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</si>
  <si>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</si>
  <si>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</si>
  <si>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</si>
  <si>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</si>
  <si>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</si>
  <si>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12.10</t>
  </si>
  <si>
    <t>12.11</t>
  </si>
  <si>
    <t>Atzars 1 uz Kadagas ceļu</t>
  </si>
  <si>
    <t>Atzars 3 uz Nr.49</t>
  </si>
  <si>
    <t>Atzars 2 uz Nr.37</t>
  </si>
  <si>
    <t>Cimeļupītes</t>
  </si>
  <si>
    <t>Daugavas iela</t>
  </si>
  <si>
    <t>Stapriņu iela</t>
  </si>
  <si>
    <t>Upes iela</t>
  </si>
  <si>
    <t>Daļēji izbūvēts - grants</t>
  </si>
  <si>
    <t>Sākuma posmā izkļaušanās no z.v.</t>
  </si>
  <si>
    <t>Dubulta brauktuve, katra 4,7m</t>
  </si>
  <si>
    <t>Gājēju tilts pār Vējupi</t>
  </si>
  <si>
    <t>Nav izbraucama</t>
  </si>
  <si>
    <t>500m posms dabā nav izbūvēts</t>
  </si>
  <si>
    <t>Iekļauts viss pēc Pas.norādēm</t>
  </si>
  <si>
    <t>Faktsiki izmantotais atzars</t>
  </si>
  <si>
    <t>Kauguru šķērsiela</t>
  </si>
  <si>
    <t>GVDI kateg.</t>
  </si>
  <si>
    <t>&gt;5000</t>
  </si>
  <si>
    <t>&lt;100</t>
  </si>
  <si>
    <t>1000-5000</t>
  </si>
  <si>
    <t>100-499</t>
  </si>
  <si>
    <t>500-999</t>
  </si>
  <si>
    <t>Uztur. Klase</t>
  </si>
  <si>
    <t>D</t>
  </si>
  <si>
    <t>C</t>
  </si>
  <si>
    <t>A1</t>
  </si>
  <si>
    <t xml:space="preserve">2.pielikums
Ādažu novada domes 2018.gada 23.oktobra protokolam Nr.25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</si>
</sst>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0" x14ac:knownFonts="1"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charset val="186"/>
      <scheme val="minor"/>
    </font>
    <font>
      <sz val="8"/>
      <color theme="1" tint="4.9989318521683403E-2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charset val="186"/>
      <scheme val="minor"/>
    </font>
    <font>
      <i/>
      <sz val="8"/>
      <color rgb="FF0070C0"/>
      <name val="Calibri"/>
      <family val="2"/>
      <charset val="186"/>
      <scheme val="minor"/>
    </font>
    <font>
      <b/>
      <sz val="8"/>
      <color theme="9" tint="-0.249977111117893"/>
      <name val="Calibri"/>
      <family val="2"/>
      <charset val="186"/>
      <scheme val="minor"/>
    </font>
    <font>
      <b/>
      <sz val="8"/>
      <color theme="3"/>
      <name val="Calibri"/>
      <family val="2"/>
      <charset val="186"/>
      <scheme val="minor"/>
    </font>
    <font>
      <i/>
      <sz val="8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theme="1" tint="4.9989318521683403E-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8"/>
      <color theme="1" tint="0.499984740745262"/>
      <name val="Calibri"/>
      <family val="2"/>
      <scheme val="minor"/>
    </font>
    <font>
      <i/>
      <sz val="8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color theme="1" tint="4.9989318521683403E-2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0"/>
      <color theme="5" tint="0.39997558519241921"/>
      <name val="Calibri"/>
      <family val="2"/>
      <charset val="186"/>
      <scheme val="minor"/>
    </font>
    <font>
      <b/>
      <i/>
      <sz val="8"/>
      <color theme="1"/>
      <name val="Calibri"/>
      <family val="2"/>
      <charset val="186"/>
      <scheme val="minor"/>
    </font>
    <font>
      <b/>
      <sz val="8"/>
      <color theme="1" tint="0.499984740745262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i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Dot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5" applyNumberFormat="0" applyAlignment="0" applyProtection="0"/>
    <xf numFmtId="0" fontId="4" fillId="0" borderId="0"/>
  </cellStyleXfs>
  <cellXfs count="816">
    <xf numFmtId="0" fontId="0" fillId="0" borderId="0" xfId="0"/>
    <xf numFmtId="0" fontId="2" fillId="2" borderId="7" xfId="1" applyFont="1" applyBorder="1" applyAlignment="1">
      <alignment horizontal="center" vertical="center"/>
    </xf>
    <xf numFmtId="0" fontId="5" fillId="0" borderId="0" xfId="2" applyFont="1"/>
    <xf numFmtId="0" fontId="5" fillId="0" borderId="12" xfId="2" applyFont="1" applyBorder="1" applyAlignment="1">
      <alignment horizontal="left" vertical="center"/>
    </xf>
    <xf numFmtId="0" fontId="5" fillId="0" borderId="12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3" xfId="2" applyFont="1" applyBorder="1" applyAlignment="1">
      <alignment horizontal="left" vertical="center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left" vertical="center"/>
    </xf>
    <xf numFmtId="0" fontId="5" fillId="0" borderId="14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vertical="center"/>
    </xf>
    <xf numFmtId="0" fontId="5" fillId="3" borderId="12" xfId="2" applyFont="1" applyFill="1" applyBorder="1"/>
    <xf numFmtId="0" fontId="5" fillId="0" borderId="1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5" fillId="0" borderId="3" xfId="2" applyFont="1" applyBorder="1" applyAlignment="1">
      <alignment horizontal="center"/>
    </xf>
    <xf numFmtId="0" fontId="5" fillId="0" borderId="3" xfId="2" applyFont="1" applyBorder="1" applyAlignment="1">
      <alignment vertical="center"/>
    </xf>
    <xf numFmtId="0" fontId="5" fillId="0" borderId="3" xfId="2" applyFont="1" applyBorder="1" applyAlignment="1">
      <alignment horizontal="left" vertical="center"/>
    </xf>
    <xf numFmtId="0" fontId="5" fillId="0" borderId="4" xfId="2" applyFont="1" applyBorder="1" applyAlignment="1">
      <alignment vertical="center"/>
    </xf>
    <xf numFmtId="164" fontId="5" fillId="3" borderId="14" xfId="2" applyNumberFormat="1" applyFont="1" applyFill="1" applyBorder="1"/>
    <xf numFmtId="0" fontId="5" fillId="3" borderId="14" xfId="2" applyFont="1" applyFill="1" applyBorder="1"/>
    <xf numFmtId="164" fontId="5" fillId="3" borderId="13" xfId="2" applyNumberFormat="1" applyFont="1" applyFill="1" applyBorder="1"/>
    <xf numFmtId="0" fontId="5" fillId="3" borderId="13" xfId="2" applyFont="1" applyFill="1" applyBorder="1"/>
    <xf numFmtId="164" fontId="5" fillId="3" borderId="12" xfId="2" applyNumberFormat="1" applyFont="1" applyFill="1" applyBorder="1"/>
    <xf numFmtId="164" fontId="5" fillId="3" borderId="3" xfId="2" applyNumberFormat="1" applyFont="1" applyFill="1" applyBorder="1"/>
    <xf numFmtId="0" fontId="5" fillId="3" borderId="3" xfId="2" applyFont="1" applyFill="1" applyBorder="1"/>
    <xf numFmtId="164" fontId="5" fillId="3" borderId="1" xfId="2" applyNumberFormat="1" applyFont="1" applyFill="1" applyBorder="1"/>
    <xf numFmtId="0" fontId="5" fillId="3" borderId="1" xfId="2" applyFont="1" applyFill="1" applyBorder="1"/>
    <xf numFmtId="164" fontId="5" fillId="3" borderId="4" xfId="2" applyNumberFormat="1" applyFont="1" applyFill="1" applyBorder="1"/>
    <xf numFmtId="0" fontId="5" fillId="3" borderId="4" xfId="2" applyFont="1" applyFill="1" applyBorder="1"/>
    <xf numFmtId="0" fontId="5" fillId="5" borderId="0" xfId="2" applyFont="1" applyFill="1"/>
    <xf numFmtId="0" fontId="5" fillId="0" borderId="0" xfId="2" applyFont="1" applyFill="1"/>
    <xf numFmtId="0" fontId="5" fillId="0" borderId="14" xfId="2" applyFont="1" applyFill="1" applyBorder="1"/>
    <xf numFmtId="0" fontId="5" fillId="0" borderId="12" xfId="2" applyFont="1" applyFill="1" applyBorder="1"/>
    <xf numFmtId="0" fontId="7" fillId="0" borderId="14" xfId="2" applyFont="1" applyFill="1" applyBorder="1" applyAlignment="1">
      <alignment horizontal="right"/>
    </xf>
    <xf numFmtId="0" fontId="7" fillId="0" borderId="12" xfId="2" applyFont="1" applyFill="1" applyBorder="1" applyAlignment="1">
      <alignment horizontal="right"/>
    </xf>
    <xf numFmtId="0" fontId="5" fillId="5" borderId="14" xfId="2" applyFont="1" applyFill="1" applyBorder="1" applyAlignment="1">
      <alignment horizontal="center"/>
    </xf>
    <xf numFmtId="0" fontId="5" fillId="5" borderId="12" xfId="2" applyFont="1" applyFill="1" applyBorder="1" applyAlignment="1">
      <alignment horizontal="center"/>
    </xf>
    <xf numFmtId="0" fontId="5" fillId="0" borderId="3" xfId="2" applyFont="1" applyFill="1" applyBorder="1"/>
    <xf numFmtId="0" fontId="5" fillId="0" borderId="4" xfId="2" applyFont="1" applyFill="1" applyBorder="1"/>
    <xf numFmtId="0" fontId="5" fillId="0" borderId="3" xfId="2" applyFont="1" applyFill="1" applyBorder="1" applyAlignment="1">
      <alignment vertical="center"/>
    </xf>
    <xf numFmtId="164" fontId="5" fillId="0" borderId="13" xfId="2" applyNumberFormat="1" applyFont="1" applyBorder="1" applyAlignment="1">
      <alignment horizontal="center"/>
    </xf>
    <xf numFmtId="164" fontId="5" fillId="0" borderId="12" xfId="2" applyNumberFormat="1" applyFont="1" applyBorder="1" applyAlignment="1">
      <alignment horizontal="center"/>
    </xf>
    <xf numFmtId="164" fontId="5" fillId="0" borderId="15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164" fontId="5" fillId="0" borderId="14" xfId="2" applyNumberFormat="1" applyFont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164" fontId="5" fillId="0" borderId="4" xfId="2" applyNumberFormat="1" applyFont="1" applyBorder="1" applyAlignment="1">
      <alignment horizontal="center"/>
    </xf>
    <xf numFmtId="0" fontId="5" fillId="0" borderId="14" xfId="2" applyFont="1" applyFill="1" applyBorder="1" applyAlignment="1">
      <alignment vertical="center"/>
    </xf>
    <xf numFmtId="0" fontId="5" fillId="0" borderId="15" xfId="2" applyFont="1" applyBorder="1" applyAlignment="1">
      <alignment horizontal="center"/>
    </xf>
    <xf numFmtId="0" fontId="5" fillId="0" borderId="15" xfId="2" applyFont="1" applyBorder="1" applyAlignment="1">
      <alignment vertical="center"/>
    </xf>
    <xf numFmtId="0" fontId="5" fillId="0" borderId="3" xfId="2" applyFont="1" applyFill="1" applyBorder="1" applyAlignment="1">
      <alignment horizontal="center"/>
    </xf>
    <xf numFmtId="164" fontId="5" fillId="0" borderId="12" xfId="2" applyNumberFormat="1" applyFont="1" applyFill="1" applyBorder="1" applyAlignment="1">
      <alignment horizontal="center"/>
    </xf>
    <xf numFmtId="164" fontId="5" fillId="0" borderId="13" xfId="2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164" fontId="5" fillId="0" borderId="14" xfId="2" applyNumberFormat="1" applyFont="1" applyFill="1" applyBorder="1" applyAlignment="1">
      <alignment horizontal="center"/>
    </xf>
    <xf numFmtId="0" fontId="5" fillId="0" borderId="1" xfId="2" applyFont="1" applyFill="1" applyBorder="1"/>
    <xf numFmtId="0" fontId="5" fillId="0" borderId="13" xfId="2" applyFont="1" applyFill="1" applyBorder="1"/>
    <xf numFmtId="0" fontId="5" fillId="0" borderId="14" xfId="2" applyFont="1" applyFill="1" applyBorder="1" applyAlignment="1">
      <alignment horizontal="center"/>
    </xf>
    <xf numFmtId="0" fontId="5" fillId="0" borderId="12" xfId="2" applyFont="1" applyFill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2" xfId="2" applyFont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14" xfId="2" applyFont="1" applyBorder="1" applyAlignment="1">
      <alignment horizontal="right"/>
    </xf>
    <xf numFmtId="0" fontId="5" fillId="0" borderId="3" xfId="2" applyFont="1" applyFill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5" borderId="12" xfId="2" applyFont="1" applyFill="1" applyBorder="1" applyAlignment="1">
      <alignment horizontal="right"/>
    </xf>
    <xf numFmtId="0" fontId="5" fillId="0" borderId="15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8" fillId="0" borderId="1" xfId="2" applyFont="1" applyFill="1" applyBorder="1"/>
    <xf numFmtId="0" fontId="8" fillId="0" borderId="13" xfId="2" applyFont="1" applyFill="1" applyBorder="1"/>
    <xf numFmtId="164" fontId="8" fillId="0" borderId="13" xfId="2" applyNumberFormat="1" applyFont="1" applyFill="1" applyBorder="1"/>
    <xf numFmtId="0" fontId="3" fillId="2" borderId="7" xfId="1" applyFont="1" applyBorder="1" applyAlignment="1">
      <alignment vertical="center"/>
    </xf>
    <xf numFmtId="0" fontId="5" fillId="6" borderId="12" xfId="2" applyFont="1" applyFill="1" applyBorder="1" applyAlignment="1">
      <alignment horizontal="center"/>
    </xf>
    <xf numFmtId="0" fontId="5" fillId="6" borderId="14" xfId="2" applyFont="1" applyFill="1" applyBorder="1" applyAlignment="1">
      <alignment horizontal="center"/>
    </xf>
    <xf numFmtId="0" fontId="5" fillId="0" borderId="30" xfId="2" applyFont="1" applyBorder="1" applyAlignment="1">
      <alignment horizontal="center"/>
    </xf>
    <xf numFmtId="0" fontId="5" fillId="0" borderId="31" xfId="2" applyFont="1" applyBorder="1" applyAlignment="1">
      <alignment horizontal="center"/>
    </xf>
    <xf numFmtId="0" fontId="5" fillId="0" borderId="32" xfId="2" applyFont="1" applyBorder="1" applyAlignment="1">
      <alignment horizontal="center"/>
    </xf>
    <xf numFmtId="0" fontId="5" fillId="0" borderId="33" xfId="2" applyFont="1" applyBorder="1" applyAlignment="1">
      <alignment horizontal="center"/>
    </xf>
    <xf numFmtId="0" fontId="5" fillId="0" borderId="17" xfId="2" applyFont="1" applyFill="1" applyBorder="1" applyAlignment="1">
      <alignment horizontal="center"/>
    </xf>
    <xf numFmtId="0" fontId="5" fillId="0" borderId="17" xfId="2" applyFont="1" applyBorder="1" applyAlignment="1">
      <alignment horizontal="center"/>
    </xf>
    <xf numFmtId="0" fontId="5" fillId="0" borderId="34" xfId="2" applyFont="1" applyBorder="1" applyAlignment="1">
      <alignment horizontal="center"/>
    </xf>
    <xf numFmtId="0" fontId="5" fillId="5" borderId="33" xfId="2" applyFont="1" applyFill="1" applyBorder="1" applyAlignment="1">
      <alignment horizontal="center"/>
    </xf>
    <xf numFmtId="0" fontId="5" fillId="5" borderId="31" xfId="2" applyFont="1" applyFill="1" applyBorder="1" applyAlignment="1">
      <alignment horizontal="center"/>
    </xf>
    <xf numFmtId="0" fontId="5" fillId="0" borderId="35" xfId="2" applyFont="1" applyBorder="1" applyAlignment="1">
      <alignment horizontal="center"/>
    </xf>
    <xf numFmtId="0" fontId="5" fillId="0" borderId="36" xfId="2" applyFont="1" applyBorder="1" applyAlignment="1">
      <alignment horizontal="center"/>
    </xf>
    <xf numFmtId="0" fontId="5" fillId="0" borderId="27" xfId="2" applyFont="1" applyBorder="1" applyAlignment="1">
      <alignment horizontal="right"/>
    </xf>
    <xf numFmtId="164" fontId="5" fillId="3" borderId="27" xfId="2" applyNumberFormat="1" applyFont="1" applyFill="1" applyBorder="1"/>
    <xf numFmtId="0" fontId="5" fillId="3" borderId="27" xfId="2" applyFont="1" applyFill="1" applyBorder="1"/>
    <xf numFmtId="0" fontId="5" fillId="0" borderId="27" xfId="2" applyFont="1" applyBorder="1" applyAlignment="1">
      <alignment horizontal="center"/>
    </xf>
    <xf numFmtId="0" fontId="5" fillId="0" borderId="27" xfId="2" applyFont="1" applyBorder="1" applyAlignment="1">
      <alignment vertical="center"/>
    </xf>
    <xf numFmtId="0" fontId="5" fillId="0" borderId="15" xfId="2" applyFont="1" applyFill="1" applyBorder="1"/>
    <xf numFmtId="0" fontId="5" fillId="6" borderId="14" xfId="2" applyFont="1" applyFill="1" applyBorder="1"/>
    <xf numFmtId="164" fontId="5" fillId="6" borderId="14" xfId="2" applyNumberFormat="1" applyFont="1" applyFill="1" applyBorder="1" applyAlignment="1">
      <alignment horizontal="center"/>
    </xf>
    <xf numFmtId="0" fontId="5" fillId="6" borderId="12" xfId="2" applyFont="1" applyFill="1" applyBorder="1"/>
    <xf numFmtId="164" fontId="5" fillId="6" borderId="12" xfId="2" applyNumberFormat="1" applyFont="1" applyFill="1" applyBorder="1" applyAlignment="1">
      <alignment horizontal="center"/>
    </xf>
    <xf numFmtId="0" fontId="5" fillId="0" borderId="37" xfId="2" applyFont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/>
    </xf>
    <xf numFmtId="0" fontId="5" fillId="3" borderId="39" xfId="2" applyFont="1" applyFill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 wrapText="1"/>
    </xf>
    <xf numFmtId="0" fontId="5" fillId="0" borderId="40" xfId="2" applyFont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/>
    </xf>
    <xf numFmtId="0" fontId="10" fillId="2" borderId="7" xfId="1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4" borderId="41" xfId="2" applyFont="1" applyFill="1" applyBorder="1" applyAlignment="1">
      <alignment horizontal="center" vertical="center" wrapText="1"/>
    </xf>
    <xf numFmtId="0" fontId="5" fillId="4" borderId="42" xfId="2" applyFont="1" applyFill="1" applyBorder="1" applyAlignment="1">
      <alignment horizontal="center" vertical="center" wrapText="1"/>
    </xf>
    <xf numFmtId="0" fontId="5" fillId="4" borderId="42" xfId="2" applyFont="1" applyFill="1" applyBorder="1" applyAlignment="1">
      <alignment horizontal="center" vertical="center"/>
    </xf>
    <xf numFmtId="0" fontId="11" fillId="4" borderId="42" xfId="2" applyFont="1" applyFill="1" applyBorder="1" applyAlignment="1">
      <alignment horizontal="center" vertical="center"/>
    </xf>
    <xf numFmtId="1" fontId="5" fillId="3" borderId="1" xfId="2" applyNumberFormat="1" applyFont="1" applyFill="1" applyBorder="1"/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0" fontId="5" fillId="0" borderId="43" xfId="2" applyFont="1" applyBorder="1" applyAlignment="1">
      <alignment horizontal="center"/>
    </xf>
    <xf numFmtId="164" fontId="5" fillId="3" borderId="44" xfId="2" applyNumberFormat="1" applyFont="1" applyFill="1" applyBorder="1"/>
    <xf numFmtId="1" fontId="5" fillId="3" borderId="44" xfId="2" applyNumberFormat="1" applyFont="1" applyFill="1" applyBorder="1"/>
    <xf numFmtId="0" fontId="5" fillId="3" borderId="44" xfId="2" applyFont="1" applyFill="1" applyBorder="1"/>
    <xf numFmtId="0" fontId="5" fillId="0" borderId="44" xfId="2" applyFont="1" applyBorder="1" applyAlignment="1">
      <alignment horizontal="center"/>
    </xf>
    <xf numFmtId="164" fontId="5" fillId="0" borderId="44" xfId="2" applyNumberFormat="1" applyFont="1" applyBorder="1" applyAlignment="1">
      <alignment horizontal="center"/>
    </xf>
    <xf numFmtId="0" fontId="5" fillId="0" borderId="44" xfId="2" applyFont="1" applyBorder="1" applyAlignment="1">
      <alignment vertical="center"/>
    </xf>
    <xf numFmtId="0" fontId="5" fillId="0" borderId="1" xfId="2" applyFont="1" applyFill="1" applyBorder="1" applyAlignment="1">
      <alignment horizontal="center"/>
    </xf>
    <xf numFmtId="0" fontId="5" fillId="6" borderId="0" xfId="2" applyFont="1" applyFill="1"/>
    <xf numFmtId="0" fontId="12" fillId="0" borderId="13" xfId="2" applyFont="1" applyBorder="1" applyAlignment="1">
      <alignment vertical="center"/>
    </xf>
    <xf numFmtId="0" fontId="5" fillId="7" borderId="12" xfId="2" applyFont="1" applyFill="1" applyBorder="1" applyAlignment="1">
      <alignment horizontal="center"/>
    </xf>
    <xf numFmtId="164" fontId="5" fillId="7" borderId="12" xfId="2" applyNumberFormat="1" applyFont="1" applyFill="1" applyBorder="1" applyAlignment="1">
      <alignment horizontal="center"/>
    </xf>
    <xf numFmtId="0" fontId="5" fillId="7" borderId="12" xfId="2" applyFont="1" applyFill="1" applyBorder="1" applyAlignment="1">
      <alignment vertical="center"/>
    </xf>
    <xf numFmtId="0" fontId="5" fillId="7" borderId="12" xfId="2" applyFont="1" applyFill="1" applyBorder="1" applyAlignment="1">
      <alignment horizontal="left" vertical="center"/>
    </xf>
    <xf numFmtId="0" fontId="7" fillId="8" borderId="12" xfId="2" applyFont="1" applyFill="1" applyBorder="1" applyAlignment="1">
      <alignment horizontal="right"/>
    </xf>
    <xf numFmtId="164" fontId="5" fillId="8" borderId="12" xfId="2" applyNumberFormat="1" applyFont="1" applyFill="1" applyBorder="1"/>
    <xf numFmtId="0" fontId="5" fillId="8" borderId="12" xfId="2" applyFont="1" applyFill="1" applyBorder="1"/>
    <xf numFmtId="0" fontId="5" fillId="8" borderId="12" xfId="2" applyFont="1" applyFill="1" applyBorder="1" applyAlignment="1">
      <alignment horizontal="center"/>
    </xf>
    <xf numFmtId="164" fontId="5" fillId="8" borderId="12" xfId="2" applyNumberFormat="1" applyFont="1" applyFill="1" applyBorder="1" applyAlignment="1">
      <alignment horizontal="center"/>
    </xf>
    <xf numFmtId="0" fontId="5" fillId="8" borderId="12" xfId="2" applyFont="1" applyFill="1" applyBorder="1" applyAlignment="1">
      <alignment vertical="center"/>
    </xf>
    <xf numFmtId="0" fontId="13" fillId="8" borderId="12" xfId="2" applyFont="1" applyFill="1" applyBorder="1" applyAlignment="1">
      <alignment vertical="center"/>
    </xf>
    <xf numFmtId="164" fontId="5" fillId="3" borderId="15" xfId="2" applyNumberFormat="1" applyFont="1" applyFill="1" applyBorder="1" applyAlignment="1">
      <alignment vertical="center"/>
    </xf>
    <xf numFmtId="0" fontId="5" fillId="3" borderId="15" xfId="2" applyFont="1" applyFill="1" applyBorder="1" applyAlignment="1">
      <alignment vertical="center"/>
    </xf>
    <xf numFmtId="164" fontId="5" fillId="3" borderId="12" xfId="2" applyNumberFormat="1" applyFont="1" applyFill="1" applyBorder="1" applyAlignment="1">
      <alignment vertical="center"/>
    </xf>
    <xf numFmtId="0" fontId="5" fillId="3" borderId="12" xfId="2" applyFont="1" applyFill="1" applyBorder="1" applyAlignment="1">
      <alignment vertical="center"/>
    </xf>
    <xf numFmtId="164" fontId="5" fillId="3" borderId="1" xfId="2" applyNumberFormat="1" applyFont="1" applyFill="1" applyBorder="1" applyAlignment="1">
      <alignment vertical="center"/>
    </xf>
    <xf numFmtId="0" fontId="5" fillId="3" borderId="1" xfId="2" applyFont="1" applyFill="1" applyBorder="1" applyAlignment="1">
      <alignment vertical="center"/>
    </xf>
    <xf numFmtId="164" fontId="5" fillId="3" borderId="13" xfId="2" applyNumberFormat="1" applyFont="1" applyFill="1" applyBorder="1" applyAlignment="1">
      <alignment vertical="center"/>
    </xf>
    <xf numFmtId="0" fontId="5" fillId="3" borderId="13" xfId="2" applyFont="1" applyFill="1" applyBorder="1" applyAlignment="1">
      <alignment vertical="center"/>
    </xf>
    <xf numFmtId="164" fontId="5" fillId="3" borderId="14" xfId="2" applyNumberFormat="1" applyFont="1" applyFill="1" applyBorder="1" applyAlignment="1">
      <alignment vertical="center"/>
    </xf>
    <xf numFmtId="0" fontId="5" fillId="3" borderId="14" xfId="2" applyFont="1" applyFill="1" applyBorder="1" applyAlignment="1">
      <alignment vertical="center"/>
    </xf>
    <xf numFmtId="164" fontId="5" fillId="3" borderId="3" xfId="2" applyNumberFormat="1" applyFont="1" applyFill="1" applyBorder="1" applyAlignment="1">
      <alignment vertical="center"/>
    </xf>
    <xf numFmtId="0" fontId="5" fillId="3" borderId="3" xfId="2" applyFont="1" applyFill="1" applyBorder="1" applyAlignment="1">
      <alignment vertical="center"/>
    </xf>
    <xf numFmtId="0" fontId="5" fillId="6" borderId="14" xfId="2" applyFont="1" applyFill="1" applyBorder="1" applyAlignment="1">
      <alignment vertical="center"/>
    </xf>
    <xf numFmtId="164" fontId="5" fillId="3" borderId="4" xfId="2" applyNumberFormat="1" applyFont="1" applyFill="1" applyBorder="1" applyAlignment="1">
      <alignment vertical="center"/>
    </xf>
    <xf numFmtId="0" fontId="5" fillId="3" borderId="4" xfId="2" applyFont="1" applyFill="1" applyBorder="1" applyAlignment="1">
      <alignment vertical="center"/>
    </xf>
    <xf numFmtId="164" fontId="5" fillId="8" borderId="12" xfId="2" applyNumberFormat="1" applyFont="1" applyFill="1" applyBorder="1" applyAlignment="1">
      <alignment vertical="center"/>
    </xf>
    <xf numFmtId="0" fontId="9" fillId="0" borderId="1" xfId="2" applyFont="1" applyFill="1" applyBorder="1" applyAlignment="1">
      <alignment horizontal="left"/>
    </xf>
    <xf numFmtId="0" fontId="9" fillId="0" borderId="13" xfId="2" applyFont="1" applyFill="1" applyBorder="1" applyAlignment="1">
      <alignment horizontal="left"/>
    </xf>
    <xf numFmtId="1" fontId="5" fillId="3" borderId="13" xfId="2" applyNumberFormat="1" applyFont="1" applyFill="1" applyBorder="1"/>
    <xf numFmtId="1" fontId="5" fillId="3" borderId="14" xfId="2" applyNumberFormat="1" applyFont="1" applyFill="1" applyBorder="1"/>
    <xf numFmtId="1" fontId="5" fillId="3" borderId="12" xfId="2" applyNumberFormat="1" applyFont="1" applyFill="1" applyBorder="1"/>
    <xf numFmtId="0" fontId="2" fillId="2" borderId="7" xfId="1" applyFont="1" applyBorder="1" applyAlignment="1">
      <alignment horizontal="left" vertical="center"/>
    </xf>
    <xf numFmtId="0" fontId="5" fillId="4" borderId="42" xfId="2" applyFont="1" applyFill="1" applyBorder="1" applyAlignment="1">
      <alignment horizontal="left" vertical="center"/>
    </xf>
    <xf numFmtId="0" fontId="5" fillId="0" borderId="4" xfId="2" applyFon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5" fillId="4" borderId="7" xfId="2" applyFont="1" applyFill="1" applyBorder="1" applyAlignment="1">
      <alignment horizontal="left" vertical="center"/>
    </xf>
    <xf numFmtId="0" fontId="5" fillId="0" borderId="13" xfId="2" applyFont="1" applyBorder="1" applyAlignment="1">
      <alignment horizontal="left"/>
    </xf>
    <xf numFmtId="0" fontId="5" fillId="0" borderId="14" xfId="2" applyFont="1" applyBorder="1" applyAlignment="1">
      <alignment horizontal="left"/>
    </xf>
    <xf numFmtId="0" fontId="5" fillId="0" borderId="12" xfId="2" applyFont="1" applyBorder="1" applyAlignment="1">
      <alignment horizontal="left"/>
    </xf>
    <xf numFmtId="0" fontId="5" fillId="0" borderId="44" xfId="2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0" borderId="3" xfId="2" applyFont="1" applyBorder="1" applyAlignment="1">
      <alignment horizontal="left"/>
    </xf>
    <xf numFmtId="0" fontId="5" fillId="6" borderId="14" xfId="2" applyFont="1" applyFill="1" applyBorder="1" applyAlignment="1">
      <alignment horizontal="left"/>
    </xf>
    <xf numFmtId="0" fontId="5" fillId="6" borderId="12" xfId="2" applyFont="1" applyFill="1" applyBorder="1" applyAlignment="1">
      <alignment horizontal="left"/>
    </xf>
    <xf numFmtId="0" fontId="5" fillId="8" borderId="12" xfId="2" applyFont="1" applyFill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5" fillId="0" borderId="27" xfId="2" applyFont="1" applyBorder="1" applyAlignment="1">
      <alignment horizontal="left"/>
    </xf>
    <xf numFmtId="0" fontId="5" fillId="0" borderId="12" xfId="2" applyFont="1" applyFill="1" applyBorder="1" applyAlignment="1">
      <alignment vertical="center"/>
    </xf>
    <xf numFmtId="1" fontId="5" fillId="8" borderId="12" xfId="2" applyNumberFormat="1" applyFont="1" applyFill="1" applyBorder="1"/>
    <xf numFmtId="0" fontId="9" fillId="0" borderId="14" xfId="2" applyFont="1" applyFill="1" applyBorder="1" applyAlignment="1">
      <alignment horizontal="right"/>
    </xf>
    <xf numFmtId="0" fontId="9" fillId="0" borderId="12" xfId="2" applyFont="1" applyFill="1" applyBorder="1" applyAlignment="1">
      <alignment horizontal="right"/>
    </xf>
    <xf numFmtId="0" fontId="5" fillId="0" borderId="13" xfId="2" applyFont="1" applyFill="1" applyBorder="1" applyAlignment="1">
      <alignment horizontal="center"/>
    </xf>
    <xf numFmtId="0" fontId="5" fillId="7" borderId="14" xfId="2" applyFont="1" applyFill="1" applyBorder="1" applyAlignment="1">
      <alignment horizontal="left"/>
    </xf>
    <xf numFmtId="0" fontId="5" fillId="7" borderId="14" xfId="2" applyFont="1" applyFill="1" applyBorder="1" applyAlignment="1">
      <alignment horizontal="center"/>
    </xf>
    <xf numFmtId="164" fontId="5" fillId="7" borderId="14" xfId="2" applyNumberFormat="1" applyFont="1" applyFill="1" applyBorder="1" applyAlignment="1">
      <alignment horizontal="center"/>
    </xf>
    <xf numFmtId="0" fontId="5" fillId="7" borderId="14" xfId="2" applyFont="1" applyFill="1" applyBorder="1" applyAlignment="1">
      <alignment vertical="center"/>
    </xf>
    <xf numFmtId="0" fontId="5" fillId="7" borderId="14" xfId="2" applyFont="1" applyFill="1" applyBorder="1" applyAlignment="1">
      <alignment horizontal="left" vertical="center"/>
    </xf>
    <xf numFmtId="0" fontId="5" fillId="7" borderId="12" xfId="2" applyFont="1" applyFill="1" applyBorder="1" applyAlignment="1">
      <alignment horizontal="left"/>
    </xf>
    <xf numFmtId="0" fontId="5" fillId="0" borderId="45" xfId="2" applyFont="1" applyBorder="1" applyAlignment="1">
      <alignment horizontal="center"/>
    </xf>
    <xf numFmtId="0" fontId="5" fillId="0" borderId="46" xfId="2" applyFont="1" applyBorder="1" applyAlignment="1">
      <alignment horizontal="center"/>
    </xf>
    <xf numFmtId="0" fontId="9" fillId="0" borderId="46" xfId="2" applyFont="1" applyFill="1" applyBorder="1" applyAlignment="1">
      <alignment horizontal="left"/>
    </xf>
    <xf numFmtId="164" fontId="5" fillId="3" borderId="46" xfId="2" applyNumberFormat="1" applyFont="1" applyFill="1" applyBorder="1"/>
    <xf numFmtId="1" fontId="5" fillId="3" borderId="46" xfId="2" applyNumberFormat="1" applyFont="1" applyFill="1" applyBorder="1"/>
    <xf numFmtId="0" fontId="5" fillId="3" borderId="46" xfId="2" applyFont="1" applyFill="1" applyBorder="1"/>
    <xf numFmtId="0" fontId="5" fillId="0" borderId="46" xfId="2" applyFont="1" applyBorder="1" applyAlignment="1">
      <alignment horizontal="left"/>
    </xf>
    <xf numFmtId="164" fontId="5" fillId="0" borderId="46" xfId="2" applyNumberFormat="1" applyFont="1" applyBorder="1" applyAlignment="1">
      <alignment horizontal="center"/>
    </xf>
    <xf numFmtId="0" fontId="5" fillId="0" borderId="46" xfId="2" applyFont="1" applyBorder="1" applyAlignment="1">
      <alignment vertical="center"/>
    </xf>
    <xf numFmtId="0" fontId="9" fillId="0" borderId="3" xfId="2" applyFont="1" applyFill="1" applyBorder="1" applyAlignment="1">
      <alignment horizontal="left"/>
    </xf>
    <xf numFmtId="1" fontId="5" fillId="3" borderId="3" xfId="2" applyNumberFormat="1" applyFont="1" applyFill="1" applyBorder="1"/>
    <xf numFmtId="0" fontId="5" fillId="6" borderId="3" xfId="2" applyFont="1" applyFill="1" applyBorder="1" applyAlignment="1">
      <alignment horizontal="left"/>
    </xf>
    <xf numFmtId="0" fontId="5" fillId="6" borderId="3" xfId="2" applyFont="1" applyFill="1" applyBorder="1" applyAlignment="1">
      <alignment horizontal="center"/>
    </xf>
    <xf numFmtId="164" fontId="5" fillId="6" borderId="3" xfId="2" applyNumberFormat="1" applyFont="1" applyFill="1" applyBorder="1" applyAlignment="1">
      <alignment horizontal="center"/>
    </xf>
    <xf numFmtId="0" fontId="5" fillId="6" borderId="3" xfId="2" applyFont="1" applyFill="1" applyBorder="1" applyAlignment="1">
      <alignment vertical="center"/>
    </xf>
    <xf numFmtId="0" fontId="9" fillId="0" borderId="12" xfId="2" applyFont="1" applyFill="1" applyBorder="1" applyAlignment="1">
      <alignment horizontal="left"/>
    </xf>
    <xf numFmtId="0" fontId="9" fillId="0" borderId="27" xfId="2" applyFont="1" applyFill="1" applyBorder="1" applyAlignment="1">
      <alignment horizontal="left"/>
    </xf>
    <xf numFmtId="1" fontId="5" fillId="3" borderId="27" xfId="2" applyNumberFormat="1" applyFont="1" applyFill="1" applyBorder="1"/>
    <xf numFmtId="0" fontId="5" fillId="9" borderId="12" xfId="2" applyFont="1" applyFill="1" applyBorder="1" applyAlignment="1">
      <alignment horizontal="left"/>
    </xf>
    <xf numFmtId="0" fontId="5" fillId="9" borderId="12" xfId="2" applyFont="1" applyFill="1" applyBorder="1" applyAlignment="1">
      <alignment horizontal="center"/>
    </xf>
    <xf numFmtId="164" fontId="5" fillId="9" borderId="12" xfId="2" applyNumberFormat="1" applyFont="1" applyFill="1" applyBorder="1" applyAlignment="1">
      <alignment horizontal="center"/>
    </xf>
    <xf numFmtId="0" fontId="5" fillId="9" borderId="12" xfId="2" applyFont="1" applyFill="1" applyBorder="1"/>
    <xf numFmtId="0" fontId="7" fillId="9" borderId="12" xfId="2" applyFont="1" applyFill="1" applyBorder="1" applyAlignment="1">
      <alignment horizontal="right"/>
    </xf>
    <xf numFmtId="164" fontId="5" fillId="9" borderId="12" xfId="2" applyNumberFormat="1" applyFont="1" applyFill="1" applyBorder="1" applyAlignment="1">
      <alignment vertical="center"/>
    </xf>
    <xf numFmtId="0" fontId="5" fillId="9" borderId="12" xfId="2" applyFont="1" applyFill="1" applyBorder="1" applyAlignment="1">
      <alignment vertical="center"/>
    </xf>
    <xf numFmtId="0" fontId="14" fillId="0" borderId="12" xfId="2" applyFont="1" applyBorder="1" applyAlignment="1">
      <alignment vertical="center"/>
    </xf>
    <xf numFmtId="0" fontId="15" fillId="0" borderId="12" xfId="2" applyFont="1" applyFill="1" applyBorder="1" applyAlignment="1">
      <alignment horizontal="right"/>
    </xf>
    <xf numFmtId="0" fontId="5" fillId="5" borderId="30" xfId="2" applyFont="1" applyFill="1" applyBorder="1" applyAlignment="1">
      <alignment horizontal="center"/>
    </xf>
    <xf numFmtId="0" fontId="5" fillId="5" borderId="13" xfId="2" applyFont="1" applyFill="1" applyBorder="1" applyAlignment="1">
      <alignment horizontal="center"/>
    </xf>
    <xf numFmtId="0" fontId="5" fillId="0" borderId="13" xfId="2" applyFont="1" applyFill="1" applyBorder="1" applyAlignment="1">
      <alignment vertical="center"/>
    </xf>
    <xf numFmtId="0" fontId="7" fillId="8" borderId="14" xfId="2" applyFont="1" applyFill="1" applyBorder="1" applyAlignment="1">
      <alignment horizontal="right"/>
    </xf>
    <xf numFmtId="0" fontId="5" fillId="8" borderId="14" xfId="2" applyFont="1" applyFill="1" applyBorder="1" applyAlignment="1">
      <alignment horizontal="left"/>
    </xf>
    <xf numFmtId="0" fontId="5" fillId="8" borderId="14" xfId="2" applyFont="1" applyFill="1" applyBorder="1" applyAlignment="1">
      <alignment horizontal="center"/>
    </xf>
    <xf numFmtId="164" fontId="5" fillId="8" borderId="14" xfId="2" applyNumberFormat="1" applyFont="1" applyFill="1" applyBorder="1" applyAlignment="1">
      <alignment horizontal="center"/>
    </xf>
    <xf numFmtId="0" fontId="5" fillId="8" borderId="14" xfId="2" applyFont="1" applyFill="1" applyBorder="1"/>
    <xf numFmtId="0" fontId="5" fillId="8" borderId="14" xfId="2" applyFont="1" applyFill="1" applyBorder="1" applyAlignment="1">
      <alignment vertical="center"/>
    </xf>
    <xf numFmtId="0" fontId="13" fillId="8" borderId="14" xfId="2" applyFont="1" applyFill="1" applyBorder="1" applyAlignment="1">
      <alignment vertical="center"/>
    </xf>
    <xf numFmtId="0" fontId="9" fillId="0" borderId="15" xfId="2" applyFont="1" applyFill="1" applyBorder="1" applyAlignment="1">
      <alignment horizontal="right"/>
    </xf>
    <xf numFmtId="0" fontId="5" fillId="5" borderId="45" xfId="2" applyFont="1" applyFill="1" applyBorder="1" applyAlignment="1">
      <alignment horizontal="center"/>
    </xf>
    <xf numFmtId="0" fontId="5" fillId="0" borderId="46" xfId="2" applyFont="1" applyFill="1" applyBorder="1" applyAlignment="1">
      <alignment vertical="center"/>
    </xf>
    <xf numFmtId="0" fontId="5" fillId="0" borderId="3" xfId="2" applyFont="1" applyFill="1" applyBorder="1" applyAlignment="1">
      <alignment horizontal="left"/>
    </xf>
    <xf numFmtId="164" fontId="5" fillId="0" borderId="3" xfId="2" applyNumberFormat="1" applyFont="1" applyFill="1" applyBorder="1" applyAlignment="1">
      <alignment horizontal="center"/>
    </xf>
    <xf numFmtId="0" fontId="5" fillId="0" borderId="30" xfId="2" applyFont="1" applyFill="1" applyBorder="1" applyAlignment="1">
      <alignment horizontal="center"/>
    </xf>
    <xf numFmtId="0" fontId="5" fillId="0" borderId="13" xfId="2" applyFont="1" applyFill="1" applyBorder="1" applyAlignment="1">
      <alignment horizontal="left"/>
    </xf>
    <xf numFmtId="0" fontId="5" fillId="0" borderId="12" xfId="2" applyFont="1" applyFill="1" applyBorder="1" applyAlignment="1">
      <alignment horizontal="right"/>
    </xf>
    <xf numFmtId="0" fontId="5" fillId="0" borderId="12" xfId="2" applyFont="1" applyFill="1" applyBorder="1" applyAlignment="1">
      <alignment horizontal="left"/>
    </xf>
    <xf numFmtId="0" fontId="5" fillId="0" borderId="33" xfId="2" applyFont="1" applyFill="1" applyBorder="1" applyAlignment="1">
      <alignment horizontal="center"/>
    </xf>
    <xf numFmtId="0" fontId="5" fillId="0" borderId="14" xfId="2" applyFont="1" applyFill="1" applyBorder="1" applyAlignment="1">
      <alignment horizontal="right"/>
    </xf>
    <xf numFmtId="0" fontId="5" fillId="0" borderId="14" xfId="2" applyFont="1" applyFill="1" applyBorder="1" applyAlignment="1">
      <alignment horizontal="left"/>
    </xf>
    <xf numFmtId="0" fontId="5" fillId="0" borderId="14" xfId="2" applyFont="1" applyFill="1" applyBorder="1" applyAlignment="1">
      <alignment horizontal="left" vertical="center"/>
    </xf>
    <xf numFmtId="0" fontId="5" fillId="10" borderId="14" xfId="2" applyFont="1" applyFill="1" applyBorder="1" applyAlignment="1">
      <alignment horizontal="center"/>
    </xf>
    <xf numFmtId="164" fontId="5" fillId="9" borderId="12" xfId="2" applyNumberFormat="1" applyFont="1" applyFill="1" applyBorder="1"/>
    <xf numFmtId="1" fontId="5" fillId="9" borderId="12" xfId="2" applyNumberFormat="1" applyFont="1" applyFill="1" applyBorder="1"/>
    <xf numFmtId="0" fontId="5" fillId="0" borderId="48" xfId="2" applyFont="1" applyBorder="1" applyAlignment="1">
      <alignment horizontal="center"/>
    </xf>
    <xf numFmtId="0" fontId="5" fillId="0" borderId="16" xfId="2" applyFont="1" applyBorder="1" applyAlignment="1">
      <alignment horizontal="right"/>
    </xf>
    <xf numFmtId="0" fontId="7" fillId="8" borderId="16" xfId="2" applyFont="1" applyFill="1" applyBorder="1" applyAlignment="1">
      <alignment horizontal="right"/>
    </xf>
    <xf numFmtId="0" fontId="5" fillId="8" borderId="16" xfId="2" applyFont="1" applyFill="1" applyBorder="1" applyAlignment="1">
      <alignment horizontal="left"/>
    </xf>
    <xf numFmtId="0" fontId="5" fillId="8" borderId="16" xfId="2" applyFont="1" applyFill="1" applyBorder="1" applyAlignment="1">
      <alignment horizontal="center"/>
    </xf>
    <xf numFmtId="164" fontId="5" fillId="8" borderId="16" xfId="2" applyNumberFormat="1" applyFont="1" applyFill="1" applyBorder="1" applyAlignment="1">
      <alignment horizontal="center"/>
    </xf>
    <xf numFmtId="0" fontId="5" fillId="8" borderId="16" xfId="2" applyFont="1" applyFill="1" applyBorder="1" applyAlignment="1">
      <alignment vertical="center"/>
    </xf>
    <xf numFmtId="0" fontId="5" fillId="7" borderId="16" xfId="2" applyFont="1" applyFill="1" applyBorder="1" applyAlignment="1">
      <alignment horizontal="left"/>
    </xf>
    <xf numFmtId="0" fontId="5" fillId="7" borderId="16" xfId="2" applyFont="1" applyFill="1" applyBorder="1" applyAlignment="1">
      <alignment horizontal="center"/>
    </xf>
    <xf numFmtId="164" fontId="5" fillId="7" borderId="16" xfId="2" applyNumberFormat="1" applyFont="1" applyFill="1" applyBorder="1" applyAlignment="1">
      <alignment horizontal="center"/>
    </xf>
    <xf numFmtId="0" fontId="5" fillId="7" borderId="16" xfId="2" applyFont="1" applyFill="1" applyBorder="1" applyAlignment="1">
      <alignment vertical="center"/>
    </xf>
    <xf numFmtId="0" fontId="18" fillId="7" borderId="14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left"/>
    </xf>
    <xf numFmtId="0" fontId="5" fillId="6" borderId="13" xfId="2" applyFont="1" applyFill="1" applyBorder="1" applyAlignment="1">
      <alignment horizontal="left"/>
    </xf>
    <xf numFmtId="0" fontId="5" fillId="6" borderId="13" xfId="2" applyFont="1" applyFill="1" applyBorder="1" applyAlignment="1">
      <alignment horizontal="center"/>
    </xf>
    <xf numFmtId="164" fontId="5" fillId="6" borderId="13" xfId="2" applyNumberFormat="1" applyFont="1" applyFill="1" applyBorder="1" applyAlignment="1">
      <alignment horizontal="center"/>
    </xf>
    <xf numFmtId="0" fontId="5" fillId="6" borderId="13" xfId="2" applyFont="1" applyFill="1" applyBorder="1" applyAlignment="1">
      <alignment vertical="center"/>
    </xf>
    <xf numFmtId="0" fontId="9" fillId="0" borderId="14" xfId="2" applyFont="1" applyFill="1" applyBorder="1" applyAlignment="1">
      <alignment horizontal="left"/>
    </xf>
    <xf numFmtId="164" fontId="17" fillId="0" borderId="12" xfId="2" applyNumberFormat="1" applyFont="1" applyFill="1" applyBorder="1" applyAlignment="1">
      <alignment horizontal="left"/>
    </xf>
    <xf numFmtId="0" fontId="5" fillId="6" borderId="12" xfId="2" applyFont="1" applyFill="1" applyBorder="1" applyAlignment="1">
      <alignment vertical="center"/>
    </xf>
    <xf numFmtId="0" fontId="5" fillId="6" borderId="12" xfId="2" applyFont="1" applyFill="1" applyBorder="1" applyAlignment="1">
      <alignment horizontal="left" vertical="center"/>
    </xf>
    <xf numFmtId="0" fontId="5" fillId="0" borderId="15" xfId="2" applyFont="1" applyFill="1" applyBorder="1" applyAlignment="1">
      <alignment horizontal="center"/>
    </xf>
    <xf numFmtId="164" fontId="5" fillId="0" borderId="15" xfId="2" applyNumberFormat="1" applyFont="1" applyFill="1" applyBorder="1" applyAlignment="1">
      <alignment horizontal="center"/>
    </xf>
    <xf numFmtId="0" fontId="7" fillId="8" borderId="0" xfId="2" applyFont="1" applyFill="1" applyAlignment="1">
      <alignment horizontal="right"/>
    </xf>
    <xf numFmtId="0" fontId="17" fillId="0" borderId="14" xfId="2" applyFont="1" applyFill="1" applyBorder="1" applyAlignment="1">
      <alignment horizontal="left"/>
    </xf>
    <xf numFmtId="0" fontId="7" fillId="8" borderId="27" xfId="2" applyFont="1" applyFill="1" applyBorder="1" applyAlignment="1">
      <alignment horizontal="right"/>
    </xf>
    <xf numFmtId="0" fontId="5" fillId="6" borderId="27" xfId="2" applyFont="1" applyFill="1" applyBorder="1" applyAlignment="1">
      <alignment horizontal="left"/>
    </xf>
    <xf numFmtId="0" fontId="5" fillId="6" borderId="27" xfId="2" applyFont="1" applyFill="1" applyBorder="1" applyAlignment="1">
      <alignment horizontal="center"/>
    </xf>
    <xf numFmtId="164" fontId="5" fillId="6" borderId="27" xfId="2" applyNumberFormat="1" applyFont="1" applyFill="1" applyBorder="1" applyAlignment="1">
      <alignment horizontal="center"/>
    </xf>
    <xf numFmtId="0" fontId="5" fillId="6" borderId="27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left"/>
    </xf>
    <xf numFmtId="0" fontId="5" fillId="0" borderId="15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center"/>
    </xf>
    <xf numFmtId="0" fontId="19" fillId="0" borderId="13" xfId="2" applyFont="1" applyFill="1" applyBorder="1"/>
    <xf numFmtId="0" fontId="19" fillId="0" borderId="13" xfId="2" applyFont="1" applyBorder="1" applyAlignment="1">
      <alignment horizontal="center"/>
    </xf>
    <xf numFmtId="164" fontId="8" fillId="0" borderId="14" xfId="2" applyNumberFormat="1" applyFont="1" applyFill="1" applyBorder="1"/>
    <xf numFmtId="0" fontId="5" fillId="0" borderId="14" xfId="2" applyFont="1" applyBorder="1" applyAlignment="1">
      <alignment horizontal="center" vertical="center"/>
    </xf>
    <xf numFmtId="0" fontId="11" fillId="0" borderId="12" xfId="2" applyFont="1" applyBorder="1" applyAlignment="1">
      <alignment vertical="center"/>
    </xf>
    <xf numFmtId="0" fontId="9" fillId="0" borderId="13" xfId="2" applyFont="1" applyFill="1" applyBorder="1" applyAlignment="1"/>
    <xf numFmtId="0" fontId="9" fillId="0" borderId="12" xfId="2" applyFont="1" applyFill="1" applyBorder="1" applyAlignment="1"/>
    <xf numFmtId="0" fontId="8" fillId="0" borderId="14" xfId="2" applyFont="1" applyFill="1" applyBorder="1"/>
    <xf numFmtId="0" fontId="8" fillId="0" borderId="12" xfId="2" applyFont="1" applyFill="1" applyBorder="1"/>
    <xf numFmtId="0" fontId="9" fillId="0" borderId="14" xfId="2" applyFont="1" applyFill="1" applyBorder="1" applyAlignment="1"/>
    <xf numFmtId="0" fontId="17" fillId="0" borderId="12" xfId="2" applyFont="1" applyFill="1" applyBorder="1" applyAlignment="1"/>
    <xf numFmtId="0" fontId="5" fillId="8" borderId="27" xfId="2" applyFont="1" applyFill="1" applyBorder="1" applyAlignment="1">
      <alignment horizontal="left"/>
    </xf>
    <xf numFmtId="0" fontId="5" fillId="8" borderId="27" xfId="2" applyFont="1" applyFill="1" applyBorder="1" applyAlignment="1">
      <alignment horizontal="center"/>
    </xf>
    <xf numFmtId="164" fontId="5" fillId="8" borderId="27" xfId="2" applyNumberFormat="1" applyFont="1" applyFill="1" applyBorder="1" applyAlignment="1">
      <alignment horizontal="center"/>
    </xf>
    <xf numFmtId="0" fontId="5" fillId="8" borderId="27" xfId="2" applyFont="1" applyFill="1" applyBorder="1"/>
    <xf numFmtId="0" fontId="13" fillId="8" borderId="27" xfId="2" applyFont="1" applyFill="1" applyBorder="1" applyAlignment="1">
      <alignment vertical="center"/>
    </xf>
    <xf numFmtId="0" fontId="5" fillId="8" borderId="27" xfId="2" applyFont="1" applyFill="1" applyBorder="1" applyAlignment="1">
      <alignment vertical="center"/>
    </xf>
    <xf numFmtId="0" fontId="9" fillId="0" borderId="44" xfId="2" applyFont="1" applyFill="1" applyBorder="1" applyAlignment="1">
      <alignment horizontal="left"/>
    </xf>
    <xf numFmtId="0" fontId="11" fillId="0" borderId="13" xfId="2" applyFont="1" applyFill="1" applyBorder="1"/>
    <xf numFmtId="0" fontId="11" fillId="0" borderId="13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9" fillId="0" borderId="31" xfId="2" applyFont="1" applyBorder="1" applyAlignment="1">
      <alignment horizontal="center"/>
    </xf>
    <xf numFmtId="0" fontId="20" fillId="0" borderId="12" xfId="2" applyFont="1" applyFill="1" applyBorder="1" applyAlignment="1">
      <alignment horizontal="right"/>
    </xf>
    <xf numFmtId="0" fontId="19" fillId="0" borderId="12" xfId="2" applyFont="1" applyBorder="1" applyAlignment="1">
      <alignment horizontal="left"/>
    </xf>
    <xf numFmtId="0" fontId="19" fillId="0" borderId="12" xfId="2" applyFont="1" applyBorder="1" applyAlignment="1">
      <alignment horizontal="center"/>
    </xf>
    <xf numFmtId="164" fontId="19" fillId="0" borderId="12" xfId="2" applyNumberFormat="1" applyFont="1" applyBorder="1" applyAlignment="1">
      <alignment horizontal="center"/>
    </xf>
    <xf numFmtId="0" fontId="19" fillId="0" borderId="12" xfId="2" applyFont="1" applyBorder="1" applyAlignment="1">
      <alignment vertical="center"/>
    </xf>
    <xf numFmtId="0" fontId="21" fillId="0" borderId="31" xfId="2" applyFont="1" applyBorder="1" applyAlignment="1">
      <alignment horizontal="center"/>
    </xf>
    <xf numFmtId="0" fontId="22" fillId="0" borderId="12" xfId="2" applyFont="1" applyFill="1" applyBorder="1" applyAlignment="1">
      <alignment horizontal="right"/>
    </xf>
    <xf numFmtId="164" fontId="21" fillId="3" borderId="12" xfId="2" applyNumberFormat="1" applyFont="1" applyFill="1" applyBorder="1" applyAlignment="1">
      <alignment vertical="center"/>
    </xf>
    <xf numFmtId="0" fontId="21" fillId="0" borderId="12" xfId="2" applyFont="1" applyBorder="1" applyAlignment="1">
      <alignment horizontal="center"/>
    </xf>
    <xf numFmtId="0" fontId="21" fillId="0" borderId="0" xfId="2" applyFont="1"/>
    <xf numFmtId="0" fontId="19" fillId="0" borderId="33" xfId="2" applyFont="1" applyBorder="1" applyAlignment="1">
      <alignment horizontal="center"/>
    </xf>
    <xf numFmtId="0" fontId="19" fillId="0" borderId="14" xfId="2" applyFont="1" applyBorder="1" applyAlignment="1">
      <alignment horizontal="center"/>
    </xf>
    <xf numFmtId="0" fontId="20" fillId="0" borderId="14" xfId="2" applyFont="1" applyFill="1" applyBorder="1" applyAlignment="1">
      <alignment horizontal="right"/>
    </xf>
    <xf numFmtId="164" fontId="19" fillId="3" borderId="14" xfId="2" applyNumberFormat="1" applyFont="1" applyFill="1" applyBorder="1"/>
    <xf numFmtId="1" fontId="19" fillId="3" borderId="14" xfId="2" applyNumberFormat="1" applyFont="1" applyFill="1" applyBorder="1"/>
    <xf numFmtId="0" fontId="19" fillId="3" borderId="14" xfId="2" applyFont="1" applyFill="1" applyBorder="1"/>
    <xf numFmtId="0" fontId="19" fillId="0" borderId="14" xfId="2" applyFont="1" applyBorder="1" applyAlignment="1">
      <alignment horizontal="left"/>
    </xf>
    <xf numFmtId="164" fontId="19" fillId="0" borderId="14" xfId="2" applyNumberFormat="1" applyFont="1" applyBorder="1" applyAlignment="1">
      <alignment horizontal="center"/>
    </xf>
    <xf numFmtId="0" fontId="19" fillId="0" borderId="14" xfId="2" applyFont="1" applyBorder="1" applyAlignment="1">
      <alignment vertical="center"/>
    </xf>
    <xf numFmtId="164" fontId="19" fillId="3" borderId="12" xfId="2" applyNumberFormat="1" applyFont="1" applyFill="1" applyBorder="1"/>
    <xf numFmtId="1" fontId="19" fillId="3" borderId="12" xfId="2" applyNumberFormat="1" applyFont="1" applyFill="1" applyBorder="1"/>
    <xf numFmtId="0" fontId="19" fillId="3" borderId="12" xfId="2" applyFont="1" applyFill="1" applyBorder="1"/>
    <xf numFmtId="0" fontId="9" fillId="0" borderId="15" xfId="2" applyFont="1" applyFill="1" applyBorder="1" applyAlignment="1">
      <alignment horizontal="left"/>
    </xf>
    <xf numFmtId="164" fontId="5" fillId="3" borderId="15" xfId="2" applyNumberFormat="1" applyFont="1" applyFill="1" applyBorder="1"/>
    <xf numFmtId="1" fontId="5" fillId="3" borderId="15" xfId="2" applyNumberFormat="1" applyFont="1" applyFill="1" applyBorder="1"/>
    <xf numFmtId="0" fontId="5" fillId="3" borderId="15" xfId="2" applyFont="1" applyFill="1" applyBorder="1"/>
    <xf numFmtId="0" fontId="5" fillId="6" borderId="15" xfId="2" applyFont="1" applyFill="1" applyBorder="1" applyAlignment="1">
      <alignment horizontal="left"/>
    </xf>
    <xf numFmtId="0" fontId="5" fillId="6" borderId="15" xfId="2" applyFont="1" applyFill="1" applyBorder="1" applyAlignment="1">
      <alignment horizontal="center"/>
    </xf>
    <xf numFmtId="164" fontId="5" fillId="6" borderId="15" xfId="2" applyNumberFormat="1" applyFont="1" applyFill="1" applyBorder="1" applyAlignment="1">
      <alignment horizontal="center"/>
    </xf>
    <xf numFmtId="0" fontId="5" fillId="6" borderId="15" xfId="2" applyFont="1" applyFill="1" applyBorder="1" applyAlignment="1">
      <alignment vertical="center"/>
    </xf>
    <xf numFmtId="0" fontId="9" fillId="0" borderId="13" xfId="2" applyFont="1" applyFill="1" applyBorder="1" applyAlignment="1">
      <alignment vertical="center"/>
    </xf>
    <xf numFmtId="0" fontId="5" fillId="7" borderId="3" xfId="2" applyFont="1" applyFill="1" applyBorder="1" applyAlignment="1">
      <alignment horizontal="left"/>
    </xf>
    <xf numFmtId="0" fontId="5" fillId="7" borderId="3" xfId="2" applyFont="1" applyFill="1" applyBorder="1" applyAlignment="1">
      <alignment horizontal="center"/>
    </xf>
    <xf numFmtId="164" fontId="5" fillId="7" borderId="3" xfId="2" applyNumberFormat="1" applyFont="1" applyFill="1" applyBorder="1" applyAlignment="1">
      <alignment horizontal="center"/>
    </xf>
    <xf numFmtId="0" fontId="5" fillId="7" borderId="3" xfId="2" applyFont="1" applyFill="1" applyBorder="1" applyAlignment="1">
      <alignment vertical="center"/>
    </xf>
    <xf numFmtId="0" fontId="5" fillId="7" borderId="27" xfId="2" applyFont="1" applyFill="1" applyBorder="1" applyAlignment="1">
      <alignment horizontal="left"/>
    </xf>
    <xf numFmtId="0" fontId="5" fillId="7" borderId="27" xfId="2" applyFont="1" applyFill="1" applyBorder="1" applyAlignment="1">
      <alignment horizontal="center"/>
    </xf>
    <xf numFmtId="164" fontId="5" fillId="7" borderId="27" xfId="2" applyNumberFormat="1" applyFont="1" applyFill="1" applyBorder="1" applyAlignment="1">
      <alignment horizontal="center"/>
    </xf>
    <xf numFmtId="0" fontId="5" fillId="7" borderId="27" xfId="2" applyFont="1" applyFill="1" applyBorder="1" applyAlignment="1">
      <alignment vertical="center"/>
    </xf>
    <xf numFmtId="0" fontId="5" fillId="0" borderId="27" xfId="2" applyFont="1" applyFill="1" applyBorder="1" applyAlignment="1">
      <alignment vertical="center"/>
    </xf>
    <xf numFmtId="0" fontId="7" fillId="9" borderId="27" xfId="2" applyFont="1" applyFill="1" applyBorder="1" applyAlignment="1">
      <alignment horizontal="right"/>
    </xf>
    <xf numFmtId="164" fontId="5" fillId="9" borderId="27" xfId="2" applyNumberFormat="1" applyFont="1" applyFill="1" applyBorder="1"/>
    <xf numFmtId="1" fontId="5" fillId="9" borderId="27" xfId="2" applyNumberFormat="1" applyFont="1" applyFill="1" applyBorder="1"/>
    <xf numFmtId="0" fontId="5" fillId="9" borderId="27" xfId="2" applyFont="1" applyFill="1" applyBorder="1"/>
    <xf numFmtId="0" fontId="5" fillId="9" borderId="27" xfId="2" applyFont="1" applyFill="1" applyBorder="1" applyAlignment="1">
      <alignment horizontal="left"/>
    </xf>
    <xf numFmtId="0" fontId="5" fillId="9" borderId="27" xfId="2" applyFont="1" applyFill="1" applyBorder="1" applyAlignment="1">
      <alignment horizontal="center"/>
    </xf>
    <xf numFmtId="164" fontId="5" fillId="9" borderId="27" xfId="2" applyNumberFormat="1" applyFont="1" applyFill="1" applyBorder="1" applyAlignment="1">
      <alignment horizontal="center"/>
    </xf>
    <xf numFmtId="164" fontId="5" fillId="8" borderId="14" xfId="2" applyNumberFormat="1" applyFont="1" applyFill="1" applyBorder="1" applyAlignment="1">
      <alignment vertical="center"/>
    </xf>
    <xf numFmtId="164" fontId="5" fillId="8" borderId="16" xfId="2" applyNumberFormat="1" applyFont="1" applyFill="1" applyBorder="1" applyAlignment="1">
      <alignment vertical="center"/>
    </xf>
    <xf numFmtId="164" fontId="5" fillId="8" borderId="27" xfId="2" applyNumberFormat="1" applyFont="1" applyFill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5" fillId="10" borderId="13" xfId="2" applyFont="1" applyFill="1" applyBorder="1" applyAlignment="1">
      <alignment horizontal="center"/>
    </xf>
    <xf numFmtId="0" fontId="9" fillId="0" borderId="12" xfId="2" applyFont="1" applyFill="1" applyBorder="1"/>
    <xf numFmtId="0" fontId="18" fillId="0" borderId="14" xfId="2" applyFont="1" applyFill="1" applyBorder="1"/>
    <xf numFmtId="0" fontId="24" fillId="0" borderId="14" xfId="2" applyFont="1" applyFill="1" applyBorder="1"/>
    <xf numFmtId="0" fontId="9" fillId="0" borderId="14" xfId="2" applyFont="1" applyFill="1" applyBorder="1"/>
    <xf numFmtId="0" fontId="17" fillId="0" borderId="12" xfId="2" applyFont="1" applyFill="1" applyBorder="1"/>
    <xf numFmtId="0" fontId="9" fillId="0" borderId="13" xfId="2" applyFont="1" applyFill="1" applyBorder="1"/>
    <xf numFmtId="0" fontId="9" fillId="0" borderId="1" xfId="2" applyFont="1" applyFill="1" applyBorder="1"/>
    <xf numFmtId="0" fontId="9" fillId="0" borderId="3" xfId="2" applyFont="1" applyFill="1" applyBorder="1"/>
    <xf numFmtId="0" fontId="17" fillId="0" borderId="13" xfId="2" applyFont="1" applyFill="1" applyBorder="1"/>
    <xf numFmtId="0" fontId="7" fillId="0" borderId="16" xfId="2" applyFont="1" applyFill="1" applyBorder="1" applyAlignment="1">
      <alignment horizontal="right"/>
    </xf>
    <xf numFmtId="0" fontId="17" fillId="0" borderId="1" xfId="2" applyFont="1" applyFill="1" applyBorder="1"/>
    <xf numFmtId="164" fontId="5" fillId="8" borderId="14" xfId="2" applyNumberFormat="1" applyFont="1" applyFill="1" applyBorder="1"/>
    <xf numFmtId="1" fontId="5" fillId="8" borderId="14" xfId="2" applyNumberFormat="1" applyFont="1" applyFill="1" applyBorder="1"/>
    <xf numFmtId="164" fontId="5" fillId="8" borderId="27" xfId="2" applyNumberFormat="1" applyFont="1" applyFill="1" applyBorder="1"/>
    <xf numFmtId="1" fontId="5" fillId="8" borderId="27" xfId="2" applyNumberFormat="1" applyFont="1" applyFill="1" applyBorder="1"/>
    <xf numFmtId="1" fontId="5" fillId="3" borderId="4" xfId="2" applyNumberFormat="1" applyFont="1" applyFill="1" applyBorder="1"/>
    <xf numFmtId="0" fontId="9" fillId="0" borderId="24" xfId="2" applyFont="1" applyFill="1" applyBorder="1"/>
    <xf numFmtId="0" fontId="5" fillId="0" borderId="16" xfId="2" applyFont="1" applyBorder="1" applyAlignment="1">
      <alignment horizontal="center"/>
    </xf>
    <xf numFmtId="164" fontId="5" fillId="3" borderId="16" xfId="2" applyNumberFormat="1" applyFont="1" applyFill="1" applyBorder="1"/>
    <xf numFmtId="1" fontId="5" fillId="3" borderId="16" xfId="2" applyNumberFormat="1" applyFont="1" applyFill="1" applyBorder="1"/>
    <xf numFmtId="0" fontId="5" fillId="3" borderId="16" xfId="2" applyFont="1" applyFill="1" applyBorder="1"/>
    <xf numFmtId="0" fontId="5" fillId="0" borderId="16" xfId="2" applyFont="1" applyBorder="1" applyAlignment="1">
      <alignment horizontal="left"/>
    </xf>
    <xf numFmtId="164" fontId="5" fillId="0" borderId="16" xfId="2" applyNumberFormat="1" applyFont="1" applyBorder="1" applyAlignment="1">
      <alignment horizontal="center"/>
    </xf>
    <xf numFmtId="0" fontId="21" fillId="0" borderId="12" xfId="2" applyFont="1" applyFill="1" applyBorder="1" applyAlignment="1">
      <alignment vertical="center"/>
    </xf>
    <xf numFmtId="0" fontId="5" fillId="0" borderId="4" xfId="2" applyFont="1" applyFill="1" applyBorder="1" applyAlignment="1">
      <alignment vertical="center"/>
    </xf>
    <xf numFmtId="0" fontId="5" fillId="0" borderId="4" xfId="2" applyFont="1" applyFill="1" applyBorder="1" applyAlignment="1">
      <alignment horizontal="left" vertical="center"/>
    </xf>
    <xf numFmtId="0" fontId="5" fillId="5" borderId="34" xfId="2" applyFont="1" applyFill="1" applyBorder="1" applyAlignment="1">
      <alignment horizontal="center"/>
    </xf>
    <xf numFmtId="0" fontId="9" fillId="0" borderId="49" xfId="2" applyFont="1" applyFill="1" applyBorder="1"/>
    <xf numFmtId="0" fontId="21" fillId="0" borderId="30" xfId="2" applyFont="1" applyBorder="1" applyAlignment="1">
      <alignment horizontal="center"/>
    </xf>
    <xf numFmtId="0" fontId="21" fillId="0" borderId="13" xfId="2" applyFont="1" applyFill="1" applyBorder="1" applyAlignment="1">
      <alignment horizontal="left"/>
    </xf>
    <xf numFmtId="0" fontId="21" fillId="0" borderId="13" xfId="2" applyFont="1" applyFill="1" applyBorder="1" applyAlignment="1">
      <alignment horizontal="center"/>
    </xf>
    <xf numFmtId="164" fontId="21" fillId="0" borderId="13" xfId="2" applyNumberFormat="1" applyFont="1" applyFill="1" applyBorder="1" applyAlignment="1">
      <alignment horizontal="center"/>
    </xf>
    <xf numFmtId="0" fontId="21" fillId="0" borderId="13" xfId="2" applyFont="1" applyFill="1" applyBorder="1" applyAlignment="1">
      <alignment vertical="center"/>
    </xf>
    <xf numFmtId="0" fontId="21" fillId="6" borderId="12" xfId="2" applyFont="1" applyFill="1" applyBorder="1" applyAlignment="1">
      <alignment horizontal="left"/>
    </xf>
    <xf numFmtId="0" fontId="21" fillId="6" borderId="12" xfId="2" applyFont="1" applyFill="1" applyBorder="1" applyAlignment="1">
      <alignment horizontal="center"/>
    </xf>
    <xf numFmtId="164" fontId="21" fillId="6" borderId="12" xfId="2" applyNumberFormat="1" applyFont="1" applyFill="1" applyBorder="1" applyAlignment="1">
      <alignment horizontal="center"/>
    </xf>
    <xf numFmtId="0" fontId="21" fillId="6" borderId="12" xfId="2" applyFont="1" applyFill="1" applyBorder="1" applyAlignment="1">
      <alignment vertical="center"/>
    </xf>
    <xf numFmtId="0" fontId="18" fillId="6" borderId="12" xfId="2" applyFont="1" applyFill="1" applyBorder="1" applyAlignment="1">
      <alignment vertical="center"/>
    </xf>
    <xf numFmtId="0" fontId="5" fillId="5" borderId="36" xfId="2" applyFont="1" applyFill="1" applyBorder="1" applyAlignment="1">
      <alignment horizontal="center"/>
    </xf>
    <xf numFmtId="164" fontId="5" fillId="3" borderId="2" xfId="2" applyNumberFormat="1" applyFont="1" applyFill="1" applyBorder="1" applyAlignment="1">
      <alignment vertical="center"/>
    </xf>
    <xf numFmtId="0" fontId="5" fillId="3" borderId="2" xfId="2" applyFont="1" applyFill="1" applyBorder="1" applyAlignment="1">
      <alignment vertical="center"/>
    </xf>
    <xf numFmtId="0" fontId="5" fillId="0" borderId="2" xfId="2" applyFont="1" applyBorder="1" applyAlignment="1">
      <alignment horizontal="left"/>
    </xf>
    <xf numFmtId="0" fontId="5" fillId="0" borderId="2" xfId="2" applyFont="1" applyBorder="1" applyAlignment="1">
      <alignment horizontal="center"/>
    </xf>
    <xf numFmtId="164" fontId="5" fillId="0" borderId="2" xfId="2" applyNumberFormat="1" applyFont="1" applyBorder="1" applyAlignment="1">
      <alignment horizontal="center"/>
    </xf>
    <xf numFmtId="0" fontId="5" fillId="0" borderId="2" xfId="2" applyFont="1" applyBorder="1" applyAlignment="1">
      <alignment vertical="center"/>
    </xf>
    <xf numFmtId="16" fontId="5" fillId="0" borderId="0" xfId="2" applyNumberFormat="1" applyFont="1"/>
    <xf numFmtId="0" fontId="23" fillId="0" borderId="2" xfId="2" applyFont="1" applyFill="1" applyBorder="1"/>
    <xf numFmtId="0" fontId="8" fillId="0" borderId="2" xfId="2" applyFont="1" applyFill="1" applyBorder="1"/>
    <xf numFmtId="0" fontId="17" fillId="0" borderId="15" xfId="2" applyFont="1" applyFill="1" applyBorder="1" applyAlignment="1">
      <alignment horizontal="right"/>
    </xf>
    <xf numFmtId="0" fontId="8" fillId="0" borderId="15" xfId="2" applyFont="1" applyFill="1" applyBorder="1"/>
    <xf numFmtId="164" fontId="5" fillId="3" borderId="50" xfId="2" applyNumberFormat="1" applyFont="1" applyFill="1" applyBorder="1" applyAlignment="1">
      <alignment vertical="center"/>
    </xf>
    <xf numFmtId="0" fontId="5" fillId="3" borderId="50" xfId="2" applyFont="1" applyFill="1" applyBorder="1" applyAlignment="1">
      <alignment vertical="center"/>
    </xf>
    <xf numFmtId="0" fontId="5" fillId="0" borderId="50" xfId="2" applyFont="1" applyBorder="1" applyAlignment="1">
      <alignment horizontal="left"/>
    </xf>
    <xf numFmtId="0" fontId="5" fillId="0" borderId="50" xfId="2" applyFont="1" applyBorder="1" applyAlignment="1">
      <alignment horizontal="center"/>
    </xf>
    <xf numFmtId="0" fontId="5" fillId="0" borderId="50" xfId="2" applyFont="1" applyBorder="1" applyAlignment="1">
      <alignment vertical="center"/>
    </xf>
    <xf numFmtId="0" fontId="7" fillId="8" borderId="51" xfId="2" applyFont="1" applyFill="1" applyBorder="1" applyAlignment="1">
      <alignment horizontal="right"/>
    </xf>
    <xf numFmtId="164" fontId="5" fillId="8" borderId="51" xfId="2" applyNumberFormat="1" applyFont="1" applyFill="1" applyBorder="1" applyAlignment="1">
      <alignment vertical="center"/>
    </xf>
    <xf numFmtId="0" fontId="5" fillId="8" borderId="51" xfId="2" applyFont="1" applyFill="1" applyBorder="1" applyAlignment="1">
      <alignment vertical="center"/>
    </xf>
    <xf numFmtId="0" fontId="5" fillId="8" borderId="51" xfId="2" applyFont="1" applyFill="1" applyBorder="1" applyAlignment="1">
      <alignment horizontal="left"/>
    </xf>
    <xf numFmtId="0" fontId="5" fillId="8" borderId="51" xfId="2" applyFont="1" applyFill="1" applyBorder="1" applyAlignment="1">
      <alignment horizontal="center"/>
    </xf>
    <xf numFmtId="164" fontId="5" fillId="8" borderId="51" xfId="2" applyNumberFormat="1" applyFont="1" applyFill="1" applyBorder="1" applyAlignment="1">
      <alignment horizontal="center"/>
    </xf>
    <xf numFmtId="0" fontId="5" fillId="8" borderId="4" xfId="2" applyFont="1" applyFill="1" applyBorder="1" applyAlignment="1">
      <alignment horizontal="left"/>
    </xf>
    <xf numFmtId="0" fontId="5" fillId="8" borderId="4" xfId="2" applyFont="1" applyFill="1" applyBorder="1" applyAlignment="1">
      <alignment horizontal="center"/>
    </xf>
    <xf numFmtId="164" fontId="5" fillId="8" borderId="4" xfId="2" applyNumberFormat="1" applyFont="1" applyFill="1" applyBorder="1" applyAlignment="1">
      <alignment horizontal="center"/>
    </xf>
    <xf numFmtId="0" fontId="13" fillId="8" borderId="51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right"/>
    </xf>
    <xf numFmtId="0" fontId="9" fillId="0" borderId="53" xfId="2" applyFont="1" applyFill="1" applyBorder="1"/>
    <xf numFmtId="0" fontId="7" fillId="0" borderId="24" xfId="2" applyFont="1" applyFill="1" applyBorder="1" applyAlignment="1">
      <alignment horizontal="right"/>
    </xf>
    <xf numFmtId="0" fontId="14" fillId="0" borderId="14" xfId="2" applyFont="1" applyBorder="1" applyAlignment="1">
      <alignment vertical="center"/>
    </xf>
    <xf numFmtId="0" fontId="7" fillId="9" borderId="14" xfId="2" applyFont="1" applyFill="1" applyBorder="1" applyAlignment="1">
      <alignment horizontal="right"/>
    </xf>
    <xf numFmtId="164" fontId="5" fillId="9" borderId="14" xfId="2" applyNumberFormat="1" applyFont="1" applyFill="1" applyBorder="1"/>
    <xf numFmtId="1" fontId="5" fillId="9" borderId="14" xfId="2" applyNumberFormat="1" applyFont="1" applyFill="1" applyBorder="1"/>
    <xf numFmtId="0" fontId="5" fillId="9" borderId="14" xfId="2" applyFont="1" applyFill="1" applyBorder="1"/>
    <xf numFmtId="0" fontId="5" fillId="9" borderId="14" xfId="2" applyFont="1" applyFill="1" applyBorder="1" applyAlignment="1">
      <alignment horizontal="left"/>
    </xf>
    <xf numFmtId="0" fontId="5" fillId="9" borderId="14" xfId="2" applyFont="1" applyFill="1" applyBorder="1" applyAlignment="1">
      <alignment horizontal="center"/>
    </xf>
    <xf numFmtId="164" fontId="5" fillId="9" borderId="14" xfId="2" applyNumberFormat="1" applyFont="1" applyFill="1" applyBorder="1" applyAlignment="1">
      <alignment horizontal="center"/>
    </xf>
    <xf numFmtId="0" fontId="9" fillId="0" borderId="3" xfId="2" applyFont="1" applyFill="1" applyBorder="1" applyAlignment="1">
      <alignment horizontal="right"/>
    </xf>
    <xf numFmtId="0" fontId="19" fillId="0" borderId="12" xfId="2" applyFont="1" applyFill="1" applyBorder="1" applyAlignment="1">
      <alignment horizontal="right"/>
    </xf>
    <xf numFmtId="0" fontId="11" fillId="0" borderId="15" xfId="2" applyFont="1" applyFill="1" applyBorder="1"/>
    <xf numFmtId="0" fontId="11" fillId="0" borderId="0" xfId="2" applyFont="1"/>
    <xf numFmtId="0" fontId="25" fillId="0" borderId="54" xfId="2" applyFont="1" applyBorder="1"/>
    <xf numFmtId="0" fontId="18" fillId="0" borderId="14" xfId="2" applyFont="1" applyFill="1" applyBorder="1" applyAlignment="1">
      <alignment horizontal="right"/>
    </xf>
    <xf numFmtId="164" fontId="21" fillId="3" borderId="14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left"/>
    </xf>
    <xf numFmtId="0" fontId="5" fillId="10" borderId="16" xfId="2" applyFont="1" applyFill="1" applyBorder="1" applyAlignment="1">
      <alignment horizontal="center"/>
    </xf>
    <xf numFmtId="0" fontId="5" fillId="0" borderId="16" xfId="2" applyFont="1" applyFill="1" applyBorder="1" applyAlignment="1">
      <alignment vertical="center"/>
    </xf>
    <xf numFmtId="164" fontId="19" fillId="3" borderId="12" xfId="2" applyNumberFormat="1" applyFont="1" applyFill="1" applyBorder="1" applyAlignment="1">
      <alignment vertical="center"/>
    </xf>
    <xf numFmtId="0" fontId="19" fillId="3" borderId="12" xfId="2" applyFont="1" applyFill="1" applyBorder="1" applyAlignment="1">
      <alignment vertical="center"/>
    </xf>
    <xf numFmtId="164" fontId="19" fillId="0" borderId="12" xfId="2" applyNumberFormat="1" applyFont="1" applyFill="1" applyBorder="1" applyAlignment="1">
      <alignment horizontal="center"/>
    </xf>
    <xf numFmtId="0" fontId="11" fillId="0" borderId="14" xfId="2" applyFont="1" applyFill="1" applyBorder="1" applyAlignment="1">
      <alignment vertical="center"/>
    </xf>
    <xf numFmtId="0" fontId="9" fillId="0" borderId="14" xfId="2" applyFont="1" applyFill="1" applyBorder="1" applyAlignment="1">
      <alignment vertical="center"/>
    </xf>
    <xf numFmtId="0" fontId="19" fillId="0" borderId="12" xfId="2" applyFont="1" applyFill="1" applyBorder="1"/>
    <xf numFmtId="0" fontId="19" fillId="0" borderId="12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10" fillId="2" borderId="7" xfId="1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 wrapText="1"/>
    </xf>
    <xf numFmtId="0" fontId="7" fillId="0" borderId="51" xfId="2" applyFont="1" applyFill="1" applyBorder="1" applyAlignment="1">
      <alignment horizontal="right"/>
    </xf>
    <xf numFmtId="0" fontId="5" fillId="0" borderId="51" xfId="2" applyFont="1" applyFill="1" applyBorder="1" applyAlignment="1">
      <alignment horizontal="center"/>
    </xf>
    <xf numFmtId="0" fontId="7" fillId="0" borderId="15" xfId="2" applyFont="1" applyFill="1" applyBorder="1" applyAlignment="1">
      <alignment horizontal="right"/>
    </xf>
    <xf numFmtId="0" fontId="5" fillId="0" borderId="55" xfId="2" applyFont="1" applyBorder="1" applyAlignment="1">
      <alignment horizontal="center"/>
    </xf>
    <xf numFmtId="0" fontId="5" fillId="0" borderId="55" xfId="2" applyFont="1" applyBorder="1" applyAlignment="1">
      <alignment vertical="center"/>
    </xf>
    <xf numFmtId="0" fontId="5" fillId="0" borderId="56" xfId="2" applyFont="1" applyBorder="1" applyAlignment="1">
      <alignment horizontal="center"/>
    </xf>
    <xf numFmtId="0" fontId="5" fillId="0" borderId="56" xfId="2" applyFont="1" applyBorder="1" applyAlignment="1">
      <alignment vertical="center"/>
    </xf>
    <xf numFmtId="0" fontId="5" fillId="0" borderId="57" xfId="2" applyFont="1" applyBorder="1" applyAlignment="1">
      <alignment horizontal="center"/>
    </xf>
    <xf numFmtId="0" fontId="19" fillId="0" borderId="57" xfId="2" applyFont="1" applyFill="1" applyBorder="1" applyAlignment="1">
      <alignment horizontal="right"/>
    </xf>
    <xf numFmtId="0" fontId="19" fillId="0" borderId="57" xfId="2" applyFont="1" applyFill="1" applyBorder="1"/>
    <xf numFmtId="0" fontId="19" fillId="0" borderId="57" xfId="2" applyFont="1" applyBorder="1" applyAlignment="1">
      <alignment horizontal="center"/>
    </xf>
    <xf numFmtId="0" fontId="5" fillId="0" borderId="2" xfId="2" applyFont="1" applyFill="1" applyBorder="1"/>
    <xf numFmtId="164" fontId="5" fillId="0" borderId="2" xfId="2" applyNumberFormat="1" applyFont="1" applyFill="1" applyBorder="1" applyAlignment="1">
      <alignment horizontal="center"/>
    </xf>
    <xf numFmtId="49" fontId="5" fillId="0" borderId="13" xfId="2" applyNumberFormat="1" applyFont="1" applyBorder="1" applyAlignment="1">
      <alignment horizontal="center"/>
    </xf>
    <xf numFmtId="164" fontId="5" fillId="3" borderId="16" xfId="2" applyNumberFormat="1" applyFont="1" applyFill="1" applyBorder="1" applyAlignment="1">
      <alignment vertical="center"/>
    </xf>
    <xf numFmtId="0" fontId="5" fillId="3" borderId="16" xfId="2" applyFont="1" applyFill="1" applyBorder="1" applyAlignment="1">
      <alignment vertical="center"/>
    </xf>
    <xf numFmtId="0" fontId="5" fillId="0" borderId="16" xfId="2" applyFont="1" applyFill="1" applyBorder="1" applyAlignment="1">
      <alignment horizontal="left"/>
    </xf>
    <xf numFmtId="0" fontId="5" fillId="0" borderId="16" xfId="2" applyFont="1" applyFill="1" applyBorder="1" applyAlignment="1">
      <alignment horizontal="center"/>
    </xf>
    <xf numFmtId="164" fontId="5" fillId="0" borderId="16" xfId="2" applyNumberFormat="1" applyFont="1" applyFill="1" applyBorder="1" applyAlignment="1">
      <alignment horizontal="center"/>
    </xf>
    <xf numFmtId="0" fontId="5" fillId="6" borderId="16" xfId="2" applyFont="1" applyFill="1" applyBorder="1" applyAlignment="1">
      <alignment horizontal="left"/>
    </xf>
    <xf numFmtId="0" fontId="5" fillId="6" borderId="16" xfId="2" applyFont="1" applyFill="1" applyBorder="1" applyAlignment="1">
      <alignment horizontal="center"/>
    </xf>
    <xf numFmtId="164" fontId="5" fillId="6" borderId="16" xfId="2" applyNumberFormat="1" applyFont="1" applyFill="1" applyBorder="1" applyAlignment="1">
      <alignment horizontal="center"/>
    </xf>
    <xf numFmtId="0" fontId="5" fillId="6" borderId="16" xfId="2" applyFont="1" applyFill="1" applyBorder="1" applyAlignment="1">
      <alignment vertical="center"/>
    </xf>
    <xf numFmtId="0" fontId="7" fillId="0" borderId="3" xfId="2" applyFont="1" applyFill="1" applyBorder="1" applyAlignment="1">
      <alignment horizontal="right"/>
    </xf>
    <xf numFmtId="0" fontId="5" fillId="10" borderId="15" xfId="2" applyFont="1" applyFill="1" applyBorder="1" applyAlignment="1">
      <alignment horizontal="center"/>
    </xf>
    <xf numFmtId="164" fontId="5" fillId="3" borderId="2" xfId="2" applyNumberFormat="1" applyFont="1" applyFill="1" applyBorder="1"/>
    <xf numFmtId="1" fontId="5" fillId="3" borderId="2" xfId="2" applyNumberFormat="1" applyFont="1" applyFill="1" applyBorder="1"/>
    <xf numFmtId="0" fontId="5" fillId="3" borderId="2" xfId="2" applyFont="1" applyFill="1" applyBorder="1"/>
    <xf numFmtId="0" fontId="5" fillId="0" borderId="2" xfId="2" applyFont="1" applyFill="1" applyBorder="1" applyAlignment="1">
      <alignment horizontal="center"/>
    </xf>
    <xf numFmtId="0" fontId="5" fillId="0" borderId="2" xfId="2" applyFont="1" applyFill="1" applyBorder="1" applyAlignment="1">
      <alignment vertical="center"/>
    </xf>
    <xf numFmtId="0" fontId="9" fillId="0" borderId="4" xfId="2" applyFont="1" applyFill="1" applyBorder="1" applyAlignment="1">
      <alignment horizontal="left"/>
    </xf>
    <xf numFmtId="0" fontId="11" fillId="0" borderId="2" xfId="2" applyFont="1" applyFill="1" applyBorder="1"/>
    <xf numFmtId="0" fontId="5" fillId="0" borderId="50" xfId="2" applyFont="1" applyFill="1" applyBorder="1" applyAlignment="1">
      <alignment horizontal="right"/>
    </xf>
    <xf numFmtId="0" fontId="5" fillId="0" borderId="50" xfId="2" applyFont="1" applyFill="1" applyBorder="1"/>
    <xf numFmtId="0" fontId="5" fillId="0" borderId="50" xfId="2" applyFont="1" applyFill="1" applyBorder="1" applyAlignment="1">
      <alignment vertical="center"/>
    </xf>
    <xf numFmtId="0" fontId="5" fillId="10" borderId="51" xfId="2" applyFont="1" applyFill="1" applyBorder="1" applyAlignment="1">
      <alignment horizontal="center"/>
    </xf>
    <xf numFmtId="0" fontId="5" fillId="8" borderId="15" xfId="2" applyFont="1" applyFill="1" applyBorder="1" applyAlignment="1">
      <alignment horizontal="left"/>
    </xf>
    <xf numFmtId="0" fontId="5" fillId="8" borderId="15" xfId="2" applyFont="1" applyFill="1" applyBorder="1" applyAlignment="1">
      <alignment horizontal="center"/>
    </xf>
    <xf numFmtId="164" fontId="5" fillId="8" borderId="15" xfId="2" applyNumberFormat="1" applyFont="1" applyFill="1" applyBorder="1" applyAlignment="1">
      <alignment horizontal="center"/>
    </xf>
    <xf numFmtId="0" fontId="13" fillId="8" borderId="15" xfId="2" applyFont="1" applyFill="1" applyBorder="1" applyAlignment="1">
      <alignment vertical="center"/>
    </xf>
    <xf numFmtId="0" fontId="9" fillId="0" borderId="57" xfId="2" applyFont="1" applyFill="1" applyBorder="1" applyAlignment="1">
      <alignment horizontal="right"/>
    </xf>
    <xf numFmtId="0" fontId="7" fillId="0" borderId="57" xfId="2" applyFont="1" applyFill="1" applyBorder="1" applyAlignment="1">
      <alignment horizontal="right"/>
    </xf>
    <xf numFmtId="0" fontId="9" fillId="0" borderId="3" xfId="2" applyFont="1" applyFill="1" applyBorder="1" applyAlignment="1"/>
    <xf numFmtId="0" fontId="9" fillId="0" borderId="15" xfId="2" applyFont="1" applyFill="1" applyBorder="1" applyAlignment="1"/>
    <xf numFmtId="0" fontId="5" fillId="0" borderId="14" xfId="2" applyFont="1" applyFill="1" applyBorder="1" applyAlignment="1">
      <alignment horizontal="center" vertical="center"/>
    </xf>
    <xf numFmtId="0" fontId="9" fillId="0" borderId="1" xfId="2" applyFont="1" applyFill="1" applyBorder="1" applyAlignment="1"/>
    <xf numFmtId="0" fontId="5" fillId="0" borderId="58" xfId="2" applyFont="1" applyBorder="1" applyAlignment="1">
      <alignment horizontal="center"/>
    </xf>
    <xf numFmtId="0" fontId="9" fillId="0" borderId="59" xfId="2" applyFont="1" applyFill="1" applyBorder="1" applyAlignment="1"/>
    <xf numFmtId="164" fontId="5" fillId="3" borderId="59" xfId="2" applyNumberFormat="1" applyFont="1" applyFill="1" applyBorder="1"/>
    <xf numFmtId="1" fontId="5" fillId="3" borderId="59" xfId="2" applyNumberFormat="1" applyFont="1" applyFill="1" applyBorder="1"/>
    <xf numFmtId="0" fontId="5" fillId="3" borderId="59" xfId="2" applyFont="1" applyFill="1" applyBorder="1"/>
    <xf numFmtId="0" fontId="5" fillId="0" borderId="59" xfId="2" applyFont="1" applyFill="1" applyBorder="1" applyAlignment="1">
      <alignment horizontal="left"/>
    </xf>
    <xf numFmtId="0" fontId="5" fillId="0" borderId="59" xfId="2" applyFont="1" applyFill="1" applyBorder="1" applyAlignment="1">
      <alignment horizontal="center"/>
    </xf>
    <xf numFmtId="164" fontId="5" fillId="0" borderId="59" xfId="2" applyNumberFormat="1" applyFont="1" applyFill="1" applyBorder="1" applyAlignment="1">
      <alignment horizontal="center"/>
    </xf>
    <xf numFmtId="0" fontId="5" fillId="0" borderId="59" xfId="2" applyFont="1" applyFill="1" applyBorder="1" applyAlignment="1">
      <alignment vertical="center"/>
    </xf>
    <xf numFmtId="0" fontId="9" fillId="0" borderId="16" xfId="2" applyFont="1" applyFill="1" applyBorder="1"/>
    <xf numFmtId="0" fontId="5" fillId="0" borderId="60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11" fillId="0" borderId="2" xfId="2" applyFont="1" applyBorder="1" applyAlignment="1">
      <alignment vertical="center"/>
    </xf>
    <xf numFmtId="0" fontId="18" fillId="0" borderId="13" xfId="2" applyFont="1" applyFill="1" applyBorder="1" applyAlignment="1">
      <alignment vertical="center"/>
    </xf>
    <xf numFmtId="0" fontId="17" fillId="0" borderId="15" xfId="2" applyFont="1" applyFill="1" applyBorder="1" applyAlignment="1">
      <alignment horizontal="left"/>
    </xf>
    <xf numFmtId="0" fontId="5" fillId="5" borderId="35" xfId="2" applyFont="1" applyFill="1" applyBorder="1" applyAlignment="1">
      <alignment horizontal="center"/>
    </xf>
    <xf numFmtId="0" fontId="5" fillId="5" borderId="15" xfId="2" applyFont="1" applyFill="1" applyBorder="1" applyAlignment="1">
      <alignment horizontal="right"/>
    </xf>
    <xf numFmtId="0" fontId="5" fillId="5" borderId="15" xfId="2" applyFont="1" applyFill="1" applyBorder="1" applyAlignment="1">
      <alignment horizontal="left"/>
    </xf>
    <xf numFmtId="0" fontId="5" fillId="5" borderId="15" xfId="2" applyFont="1" applyFill="1" applyBorder="1" applyAlignment="1">
      <alignment horizontal="center"/>
    </xf>
    <xf numFmtId="164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vertical="center"/>
    </xf>
    <xf numFmtId="0" fontId="5" fillId="5" borderId="13" xfId="2" applyFont="1" applyFill="1" applyBorder="1" applyAlignment="1">
      <alignment horizontal="right"/>
    </xf>
    <xf numFmtId="0" fontId="5" fillId="5" borderId="13" xfId="2" applyFont="1" applyFill="1" applyBorder="1" applyAlignment="1">
      <alignment horizontal="left"/>
    </xf>
    <xf numFmtId="164" fontId="5" fillId="5" borderId="13" xfId="2" applyNumberFormat="1" applyFont="1" applyFill="1" applyBorder="1" applyAlignment="1">
      <alignment horizontal="center"/>
    </xf>
    <xf numFmtId="0" fontId="5" fillId="5" borderId="13" xfId="2" applyFont="1" applyFill="1" applyBorder="1" applyAlignment="1">
      <alignment vertical="center"/>
    </xf>
    <xf numFmtId="0" fontId="5" fillId="5" borderId="17" xfId="2" applyFont="1" applyFill="1" applyBorder="1" applyAlignment="1">
      <alignment horizontal="center"/>
    </xf>
    <xf numFmtId="0" fontId="5" fillId="5" borderId="3" xfId="2" applyFont="1" applyFill="1" applyBorder="1" applyAlignment="1">
      <alignment horizontal="right"/>
    </xf>
    <xf numFmtId="0" fontId="5" fillId="5" borderId="3" xfId="2" applyFont="1" applyFill="1" applyBorder="1" applyAlignment="1">
      <alignment horizontal="left"/>
    </xf>
    <xf numFmtId="0" fontId="5" fillId="5" borderId="3" xfId="2" applyFont="1" applyFill="1" applyBorder="1" applyAlignment="1">
      <alignment horizontal="center"/>
    </xf>
    <xf numFmtId="164" fontId="5" fillId="5" borderId="3" xfId="2" applyNumberFormat="1" applyFont="1" applyFill="1" applyBorder="1" applyAlignment="1">
      <alignment horizontal="center"/>
    </xf>
    <xf numFmtId="0" fontId="5" fillId="5" borderId="3" xfId="2" applyFont="1" applyFill="1" applyBorder="1" applyAlignment="1">
      <alignment vertical="center"/>
    </xf>
    <xf numFmtId="0" fontId="5" fillId="5" borderId="48" xfId="2" applyFont="1" applyFill="1" applyBorder="1" applyAlignment="1">
      <alignment horizontal="center"/>
    </xf>
    <xf numFmtId="0" fontId="5" fillId="5" borderId="16" xfId="2" applyFont="1" applyFill="1" applyBorder="1" applyAlignment="1">
      <alignment horizontal="right"/>
    </xf>
    <xf numFmtId="0" fontId="5" fillId="5" borderId="16" xfId="2" applyFont="1" applyFill="1" applyBorder="1" applyAlignment="1">
      <alignment horizontal="left"/>
    </xf>
    <xf numFmtId="0" fontId="5" fillId="5" borderId="16" xfId="2" applyFont="1" applyFill="1" applyBorder="1" applyAlignment="1">
      <alignment horizontal="center"/>
    </xf>
    <xf numFmtId="0" fontId="5" fillId="5" borderId="16" xfId="2" applyFont="1" applyFill="1" applyBorder="1" applyAlignment="1">
      <alignment vertical="center"/>
    </xf>
    <xf numFmtId="0" fontId="5" fillId="5" borderId="32" xfId="2" applyFont="1" applyFill="1" applyBorder="1" applyAlignment="1">
      <alignment horizontal="center"/>
    </xf>
    <xf numFmtId="0" fontId="5" fillId="5" borderId="1" xfId="2" applyFont="1" applyFill="1" applyBorder="1" applyAlignment="1">
      <alignment horizontal="right"/>
    </xf>
    <xf numFmtId="0" fontId="5" fillId="5" borderId="1" xfId="2" applyFont="1" applyFill="1" applyBorder="1" applyAlignment="1">
      <alignment horizontal="left"/>
    </xf>
    <xf numFmtId="0" fontId="5" fillId="5" borderId="1" xfId="2" applyFont="1" applyFill="1" applyBorder="1" applyAlignment="1">
      <alignment horizontal="center"/>
    </xf>
    <xf numFmtId="0" fontId="5" fillId="5" borderId="1" xfId="2" applyFont="1" applyFill="1" applyBorder="1" applyAlignment="1">
      <alignment vertical="center"/>
    </xf>
    <xf numFmtId="164" fontId="5" fillId="5" borderId="1" xfId="2" applyNumberFormat="1" applyFont="1" applyFill="1" applyBorder="1" applyAlignment="1">
      <alignment horizontal="center"/>
    </xf>
    <xf numFmtId="0" fontId="9" fillId="8" borderId="12" xfId="2" applyFont="1" applyFill="1" applyBorder="1" applyAlignment="1">
      <alignment horizontal="left"/>
    </xf>
    <xf numFmtId="0" fontId="18" fillId="0" borderId="15" xfId="2" applyFont="1" applyFill="1" applyBorder="1" applyAlignment="1">
      <alignment horizontal="left"/>
    </xf>
    <xf numFmtId="0" fontId="5" fillId="0" borderId="4" xfId="2" applyFont="1" applyFill="1" applyBorder="1" applyAlignment="1">
      <alignment horizontal="right"/>
    </xf>
    <xf numFmtId="0" fontId="5" fillId="0" borderId="50" xfId="2" applyFont="1" applyFill="1" applyBorder="1" applyAlignment="1">
      <alignment horizontal="left"/>
    </xf>
    <xf numFmtId="0" fontId="5" fillId="0" borderId="35" xfId="2" applyFont="1" applyFill="1" applyBorder="1" applyAlignment="1">
      <alignment horizontal="center"/>
    </xf>
    <xf numFmtId="0" fontId="5" fillId="0" borderId="61" xfId="2" applyFont="1" applyBorder="1" applyAlignment="1">
      <alignment horizontal="center"/>
    </xf>
    <xf numFmtId="0" fontId="5" fillId="0" borderId="62" xfId="2" applyFont="1" applyBorder="1" applyAlignment="1">
      <alignment horizontal="right"/>
    </xf>
    <xf numFmtId="0" fontId="9" fillId="0" borderId="62" xfId="2" applyFont="1" applyFill="1" applyBorder="1" applyAlignment="1">
      <alignment horizontal="left"/>
    </xf>
    <xf numFmtId="164" fontId="5" fillId="3" borderId="62" xfId="2" applyNumberFormat="1" applyFont="1" applyFill="1" applyBorder="1" applyAlignment="1">
      <alignment vertical="center"/>
    </xf>
    <xf numFmtId="0" fontId="5" fillId="3" borderId="62" xfId="2" applyFont="1" applyFill="1" applyBorder="1" applyAlignment="1">
      <alignment vertical="center"/>
    </xf>
    <xf numFmtId="0" fontId="5" fillId="0" borderId="62" xfId="2" applyFont="1" applyBorder="1" applyAlignment="1">
      <alignment horizontal="left"/>
    </xf>
    <xf numFmtId="0" fontId="5" fillId="0" borderId="62" xfId="2" applyFont="1" applyBorder="1" applyAlignment="1">
      <alignment horizontal="center"/>
    </xf>
    <xf numFmtId="164" fontId="5" fillId="0" borderId="62" xfId="2" applyNumberFormat="1" applyFont="1" applyBorder="1" applyAlignment="1">
      <alignment horizontal="center"/>
    </xf>
    <xf numFmtId="0" fontId="5" fillId="0" borderId="62" xfId="2" applyFont="1" applyBorder="1" applyAlignment="1">
      <alignment vertical="center"/>
    </xf>
    <xf numFmtId="0" fontId="5" fillId="0" borderId="46" xfId="2" applyFont="1" applyBorder="1" applyAlignment="1">
      <alignment horizontal="right"/>
    </xf>
    <xf numFmtId="0" fontId="5" fillId="0" borderId="46" xfId="2" applyFont="1" applyFill="1" applyBorder="1"/>
    <xf numFmtId="164" fontId="5" fillId="3" borderId="46" xfId="2" applyNumberFormat="1" applyFont="1" applyFill="1" applyBorder="1" applyAlignment="1">
      <alignment vertical="center"/>
    </xf>
    <xf numFmtId="0" fontId="5" fillId="3" borderId="46" xfId="2" applyFont="1" applyFill="1" applyBorder="1" applyAlignment="1">
      <alignment vertical="center"/>
    </xf>
    <xf numFmtId="0" fontId="5" fillId="0" borderId="36" xfId="2" applyFont="1" applyFill="1" applyBorder="1" applyAlignment="1">
      <alignment horizontal="center"/>
    </xf>
    <xf numFmtId="0" fontId="5" fillId="0" borderId="27" xfId="2" applyFont="1" applyFill="1" applyBorder="1" applyAlignment="1">
      <alignment horizontal="right"/>
    </xf>
    <xf numFmtId="0" fontId="5" fillId="0" borderId="27" xfId="2" applyFont="1" applyFill="1" applyBorder="1"/>
    <xf numFmtId="0" fontId="11" fillId="8" borderId="27" xfId="2" applyFont="1" applyFill="1" applyBorder="1" applyAlignment="1">
      <alignment vertical="center"/>
    </xf>
    <xf numFmtId="164" fontId="5" fillId="3" borderId="27" xfId="2" applyNumberFormat="1" applyFont="1" applyFill="1" applyBorder="1" applyAlignment="1">
      <alignment vertical="center"/>
    </xf>
    <xf numFmtId="0" fontId="5" fillId="3" borderId="27" xfId="2" applyFont="1" applyFill="1" applyBorder="1" applyAlignment="1">
      <alignment vertical="center"/>
    </xf>
    <xf numFmtId="164" fontId="5" fillId="0" borderId="27" xfId="2" applyNumberFormat="1" applyFont="1" applyFill="1" applyBorder="1" applyAlignment="1">
      <alignment horizontal="center"/>
    </xf>
    <xf numFmtId="0" fontId="5" fillId="0" borderId="59" xfId="2" applyFont="1" applyBorder="1" applyAlignment="1">
      <alignment horizontal="right"/>
    </xf>
    <xf numFmtId="0" fontId="8" fillId="0" borderId="59" xfId="2" applyFont="1" applyFill="1" applyBorder="1"/>
    <xf numFmtId="164" fontId="5" fillId="3" borderId="59" xfId="2" applyNumberFormat="1" applyFont="1" applyFill="1" applyBorder="1" applyAlignment="1">
      <alignment vertical="center"/>
    </xf>
    <xf numFmtId="0" fontId="5" fillId="3" borderId="59" xfId="2" applyFont="1" applyFill="1" applyBorder="1" applyAlignment="1">
      <alignment vertical="center"/>
    </xf>
    <xf numFmtId="0" fontId="5" fillId="0" borderId="59" xfId="2" applyFont="1" applyBorder="1" applyAlignment="1">
      <alignment vertical="center"/>
    </xf>
    <xf numFmtId="0" fontId="7" fillId="8" borderId="0" xfId="2" applyFont="1" applyFill="1" applyBorder="1" applyAlignment="1">
      <alignment horizontal="right"/>
    </xf>
    <xf numFmtId="0" fontId="5" fillId="0" borderId="46" xfId="2" applyFont="1" applyFill="1" applyBorder="1" applyAlignment="1">
      <alignment horizontal="left"/>
    </xf>
    <xf numFmtId="0" fontId="5" fillId="0" borderId="46" xfId="2" applyFont="1" applyFill="1" applyBorder="1" applyAlignment="1">
      <alignment horizontal="center"/>
    </xf>
    <xf numFmtId="164" fontId="5" fillId="0" borderId="46" xfId="2" applyNumberFormat="1" applyFont="1" applyFill="1" applyBorder="1" applyAlignment="1">
      <alignment horizontal="center"/>
    </xf>
    <xf numFmtId="0" fontId="8" fillId="0" borderId="46" xfId="2" applyFont="1" applyFill="1" applyBorder="1"/>
    <xf numFmtId="0" fontId="5" fillId="6" borderId="46" xfId="2" applyFont="1" applyFill="1" applyBorder="1" applyAlignment="1">
      <alignment horizontal="left"/>
    </xf>
    <xf numFmtId="0" fontId="5" fillId="6" borderId="46" xfId="2" applyFont="1" applyFill="1" applyBorder="1" applyAlignment="1">
      <alignment horizontal="center"/>
    </xf>
    <xf numFmtId="164" fontId="5" fillId="6" borderId="46" xfId="2" applyNumberFormat="1" applyFont="1" applyFill="1" applyBorder="1" applyAlignment="1">
      <alignment horizontal="center"/>
    </xf>
    <xf numFmtId="0" fontId="5" fillId="6" borderId="46" xfId="2" applyFont="1" applyFill="1" applyBorder="1" applyAlignment="1">
      <alignment vertical="center"/>
    </xf>
    <xf numFmtId="0" fontId="5" fillId="0" borderId="63" xfId="2" applyFont="1" applyBorder="1" applyAlignment="1">
      <alignment horizontal="center"/>
    </xf>
    <xf numFmtId="0" fontId="5" fillId="0" borderId="64" xfId="2" applyFont="1" applyBorder="1" applyAlignment="1">
      <alignment horizontal="right"/>
    </xf>
    <xf numFmtId="0" fontId="5" fillId="0" borderId="64" xfId="2" applyFont="1" applyFill="1" applyBorder="1"/>
    <xf numFmtId="164" fontId="5" fillId="3" borderId="64" xfId="2" applyNumberFormat="1" applyFont="1" applyFill="1" applyBorder="1" applyAlignment="1">
      <alignment vertical="center"/>
    </xf>
    <xf numFmtId="0" fontId="5" fillId="3" borderId="64" xfId="2" applyFont="1" applyFill="1" applyBorder="1" applyAlignment="1">
      <alignment vertical="center"/>
    </xf>
    <xf numFmtId="0" fontId="5" fillId="0" borderId="64" xfId="2" applyFont="1" applyBorder="1" applyAlignment="1">
      <alignment horizontal="left"/>
    </xf>
    <xf numFmtId="0" fontId="5" fillId="0" borderId="64" xfId="2" applyFont="1" applyBorder="1" applyAlignment="1">
      <alignment horizontal="center"/>
    </xf>
    <xf numFmtId="164" fontId="5" fillId="0" borderId="64" xfId="2" applyNumberFormat="1" applyFont="1" applyBorder="1" applyAlignment="1">
      <alignment horizontal="center"/>
    </xf>
    <xf numFmtId="0" fontId="5" fillId="0" borderId="64" xfId="2" applyFont="1" applyBorder="1" applyAlignment="1">
      <alignment vertical="center"/>
    </xf>
    <xf numFmtId="164" fontId="21" fillId="3" borderId="46" xfId="2" applyNumberFormat="1" applyFont="1" applyFill="1" applyBorder="1" applyAlignment="1">
      <alignment vertical="center"/>
    </xf>
    <xf numFmtId="0" fontId="7" fillId="0" borderId="12" xfId="2" applyFont="1" applyFill="1" applyBorder="1" applyAlignment="1">
      <alignment horizontal="left"/>
    </xf>
    <xf numFmtId="0" fontId="17" fillId="0" borderId="46" xfId="2" applyFont="1" applyFill="1" applyBorder="1"/>
    <xf numFmtId="0" fontId="15" fillId="0" borderId="27" xfId="2" applyFont="1" applyFill="1" applyBorder="1" applyAlignment="1">
      <alignment horizontal="right"/>
    </xf>
    <xf numFmtId="164" fontId="16" fillId="3" borderId="27" xfId="2" applyNumberFormat="1" applyFont="1" applyFill="1" applyBorder="1" applyAlignment="1">
      <alignment vertical="center"/>
    </xf>
    <xf numFmtId="0" fontId="16" fillId="3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/>
    </xf>
    <xf numFmtId="0" fontId="16" fillId="0" borderId="27" xfId="2" applyFont="1" applyFill="1" applyBorder="1" applyAlignment="1">
      <alignment horizontal="center"/>
    </xf>
    <xf numFmtId="164" fontId="16" fillId="0" borderId="27" xfId="2" applyNumberFormat="1" applyFont="1" applyFill="1" applyBorder="1" applyAlignment="1">
      <alignment horizontal="center"/>
    </xf>
    <xf numFmtId="0" fontId="16" fillId="0" borderId="27" xfId="2" applyFont="1" applyBorder="1" applyAlignment="1">
      <alignment vertical="center"/>
    </xf>
    <xf numFmtId="0" fontId="13" fillId="8" borderId="16" xfId="2" applyFont="1" applyFill="1" applyBorder="1" applyAlignment="1">
      <alignment vertical="center"/>
    </xf>
    <xf numFmtId="0" fontId="9" fillId="8" borderId="16" xfId="2" applyFont="1" applyFill="1" applyBorder="1" applyAlignment="1">
      <alignment horizontal="left"/>
    </xf>
    <xf numFmtId="0" fontId="8" fillId="0" borderId="27" xfId="2" applyFont="1" applyFill="1" applyBorder="1"/>
    <xf numFmtId="164" fontId="5" fillId="0" borderId="50" xfId="2" applyNumberFormat="1" applyFont="1" applyFill="1" applyBorder="1" applyAlignment="1">
      <alignment horizontal="center"/>
    </xf>
    <xf numFmtId="0" fontId="5" fillId="0" borderId="38" xfId="2" applyFont="1" applyFill="1" applyBorder="1" applyAlignment="1">
      <alignment horizontal="center" vertical="center" wrapText="1"/>
    </xf>
    <xf numFmtId="0" fontId="11" fillId="0" borderId="13" xfId="2" applyFont="1" applyBorder="1" applyAlignment="1">
      <alignment horizontal="center"/>
    </xf>
    <xf numFmtId="0" fontId="11" fillId="0" borderId="12" xfId="2" applyFont="1" applyBorder="1" applyAlignment="1">
      <alignment horizontal="center"/>
    </xf>
    <xf numFmtId="0" fontId="26" fillId="0" borderId="14" xfId="2" applyFont="1" applyBorder="1" applyAlignment="1">
      <alignment horizontal="center"/>
    </xf>
    <xf numFmtId="0" fontId="26" fillId="0" borderId="12" xfId="2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16" xfId="2" applyFont="1" applyBorder="1" applyAlignment="1">
      <alignment horizontal="center"/>
    </xf>
    <xf numFmtId="0" fontId="11" fillId="5" borderId="12" xfId="2" applyFont="1" applyFill="1" applyBorder="1" applyAlignment="1">
      <alignment horizontal="center"/>
    </xf>
    <xf numFmtId="0" fontId="11" fillId="5" borderId="16" xfId="2" applyFont="1" applyFill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46" xfId="2" applyFont="1" applyBorder="1" applyAlignment="1">
      <alignment horizontal="center"/>
    </xf>
    <xf numFmtId="0" fontId="11" fillId="0" borderId="15" xfId="2" applyFont="1" applyFill="1" applyBorder="1" applyAlignment="1">
      <alignment horizontal="center"/>
    </xf>
    <xf numFmtId="0" fontId="11" fillId="0" borderId="14" xfId="2" applyFont="1" applyFill="1" applyBorder="1" applyAlignment="1">
      <alignment horizontal="center"/>
    </xf>
    <xf numFmtId="0" fontId="11" fillId="0" borderId="27" xfId="2" applyFont="1" applyFill="1" applyBorder="1" applyAlignment="1">
      <alignment horizontal="center"/>
    </xf>
    <xf numFmtId="0" fontId="11" fillId="0" borderId="27" xfId="2" applyFont="1" applyBorder="1" applyAlignment="1">
      <alignment horizontal="center"/>
    </xf>
    <xf numFmtId="0" fontId="11" fillId="0" borderId="59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3" xfId="2" applyFont="1" applyFill="1" applyBorder="1" applyAlignment="1">
      <alignment horizontal="center"/>
    </xf>
    <xf numFmtId="0" fontId="11" fillId="0" borderId="64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15" xfId="2" applyFont="1" applyBorder="1" applyAlignment="1">
      <alignment horizontal="center"/>
    </xf>
    <xf numFmtId="0" fontId="11" fillId="5" borderId="14" xfId="2" applyFont="1" applyFill="1" applyBorder="1" applyAlignment="1">
      <alignment horizontal="center"/>
    </xf>
    <xf numFmtId="0" fontId="11" fillId="0" borderId="13" xfId="2" applyFont="1" applyFill="1" applyBorder="1" applyAlignment="1">
      <alignment horizontal="center"/>
    </xf>
    <xf numFmtId="0" fontId="11" fillId="0" borderId="12" xfId="2" applyFont="1" applyFill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11" fillId="0" borderId="1" xfId="2" applyFont="1" applyFill="1" applyBorder="1" applyAlignment="1">
      <alignment horizontal="center"/>
    </xf>
    <xf numFmtId="0" fontId="27" fillId="0" borderId="1" xfId="2" applyFont="1" applyBorder="1" applyAlignment="1">
      <alignment horizontal="center"/>
    </xf>
    <xf numFmtId="49" fontId="11" fillId="0" borderId="46" xfId="2" applyNumberFormat="1" applyFont="1" applyBorder="1" applyAlignment="1">
      <alignment horizontal="center"/>
    </xf>
    <xf numFmtId="49" fontId="11" fillId="0" borderId="14" xfId="2" applyNumberFormat="1" applyFont="1" applyBorder="1" applyAlignment="1">
      <alignment horizontal="center"/>
    </xf>
    <xf numFmtId="49" fontId="11" fillId="0" borderId="12" xfId="2" applyNumberFormat="1" applyFont="1" applyBorder="1" applyAlignment="1">
      <alignment horizontal="center"/>
    </xf>
    <xf numFmtId="49" fontId="11" fillId="0" borderId="13" xfId="2" applyNumberFormat="1" applyFont="1" applyBorder="1" applyAlignment="1">
      <alignment horizontal="center"/>
    </xf>
    <xf numFmtId="49" fontId="11" fillId="0" borderId="1" xfId="2" applyNumberFormat="1" applyFont="1" applyBorder="1" applyAlignment="1">
      <alignment horizontal="center"/>
    </xf>
    <xf numFmtId="49" fontId="11" fillId="0" borderId="13" xfId="2" applyNumberFormat="1" applyFont="1" applyFill="1" applyBorder="1" applyAlignment="1">
      <alignment horizontal="center"/>
    </xf>
    <xf numFmtId="49" fontId="11" fillId="0" borderId="3" xfId="2" applyNumberFormat="1" applyFont="1" applyBorder="1" applyAlignment="1">
      <alignment horizontal="center"/>
    </xf>
    <xf numFmtId="49" fontId="26" fillId="0" borderId="12" xfId="2" applyNumberFormat="1" applyFont="1" applyBorder="1" applyAlignment="1">
      <alignment horizontal="center"/>
    </xf>
    <xf numFmtId="49" fontId="26" fillId="0" borderId="14" xfId="2" applyNumberFormat="1" applyFont="1" applyBorder="1" applyAlignment="1">
      <alignment horizontal="center"/>
    </xf>
    <xf numFmtId="49" fontId="11" fillId="0" borderId="14" xfId="2" applyNumberFormat="1" applyFont="1" applyFill="1" applyBorder="1" applyAlignment="1">
      <alignment horizontal="center"/>
    </xf>
    <xf numFmtId="49" fontId="28" fillId="0" borderId="13" xfId="2" applyNumberFormat="1" applyFont="1" applyBorder="1" applyAlignment="1">
      <alignment horizontal="center"/>
    </xf>
    <xf numFmtId="49" fontId="28" fillId="0" borderId="12" xfId="2" applyNumberFormat="1" applyFont="1" applyBorder="1" applyAlignment="1">
      <alignment horizontal="center"/>
    </xf>
    <xf numFmtId="49" fontId="11" fillId="0" borderId="16" xfId="2" applyNumberFormat="1" applyFont="1" applyBorder="1" applyAlignment="1">
      <alignment horizontal="center"/>
    </xf>
    <xf numFmtId="49" fontId="11" fillId="0" borderId="2" xfId="2" applyNumberFormat="1" applyFont="1" applyBorder="1" applyAlignment="1">
      <alignment horizontal="center"/>
    </xf>
    <xf numFmtId="49" fontId="11" fillId="5" borderId="4" xfId="2" applyNumberFormat="1" applyFont="1" applyFill="1" applyBorder="1" applyAlignment="1">
      <alignment horizontal="center"/>
    </xf>
    <xf numFmtId="49" fontId="11" fillId="5" borderId="13" xfId="2" applyNumberFormat="1" applyFont="1" applyFill="1" applyBorder="1" applyAlignment="1">
      <alignment horizontal="center"/>
    </xf>
    <xf numFmtId="49" fontId="11" fillId="5" borderId="14" xfId="2" applyNumberFormat="1" applyFont="1" applyFill="1" applyBorder="1" applyAlignment="1">
      <alignment horizontal="center"/>
    </xf>
    <xf numFmtId="49" fontId="11" fillId="5" borderId="12" xfId="2" applyNumberFormat="1" applyFont="1" applyFill="1" applyBorder="1" applyAlignment="1">
      <alignment horizontal="center"/>
    </xf>
    <xf numFmtId="49" fontId="11" fillId="5" borderId="27" xfId="2" applyNumberFormat="1" applyFont="1" applyFill="1" applyBorder="1" applyAlignment="1">
      <alignment horizontal="center"/>
    </xf>
    <xf numFmtId="49" fontId="11" fillId="4" borderId="7" xfId="2" applyNumberFormat="1" applyFont="1" applyFill="1" applyBorder="1" applyAlignment="1">
      <alignment horizontal="center" vertical="center" wrapText="1"/>
    </xf>
    <xf numFmtId="49" fontId="11" fillId="5" borderId="46" xfId="2" applyNumberFormat="1" applyFont="1" applyFill="1" applyBorder="1" applyAlignment="1">
      <alignment horizontal="center"/>
    </xf>
    <xf numFmtId="49" fontId="11" fillId="0" borderId="27" xfId="2" applyNumberFormat="1" applyFont="1" applyBorder="1" applyAlignment="1">
      <alignment horizontal="center"/>
    </xf>
    <xf numFmtId="49" fontId="11" fillId="0" borderId="44" xfId="2" applyNumberFormat="1" applyFont="1" applyBorder="1" applyAlignment="1">
      <alignment horizontal="center"/>
    </xf>
    <xf numFmtId="49" fontId="11" fillId="0" borderId="4" xfId="2" applyNumberFormat="1" applyFont="1" applyBorder="1" applyAlignment="1">
      <alignment horizontal="center"/>
    </xf>
    <xf numFmtId="49" fontId="11" fillId="0" borderId="15" xfId="2" applyNumberFormat="1" applyFont="1" applyBorder="1" applyAlignment="1">
      <alignment horizontal="center"/>
    </xf>
    <xf numFmtId="49" fontId="27" fillId="0" borderId="14" xfId="2" applyNumberFormat="1" applyFont="1" applyBorder="1" applyAlignment="1">
      <alignment horizontal="center"/>
    </xf>
    <xf numFmtId="49" fontId="27" fillId="0" borderId="12" xfId="2" applyNumberFormat="1" applyFont="1" applyBorder="1" applyAlignment="1">
      <alignment horizontal="center"/>
    </xf>
    <xf numFmtId="49" fontId="11" fillId="0" borderId="59" xfId="2" applyNumberFormat="1" applyFont="1" applyBorder="1" applyAlignment="1">
      <alignment horizontal="center"/>
    </xf>
    <xf numFmtId="0" fontId="7" fillId="0" borderId="27" xfId="2" applyFont="1" applyFill="1" applyBorder="1" applyAlignment="1">
      <alignment horizontal="right"/>
    </xf>
    <xf numFmtId="0" fontId="9" fillId="0" borderId="0" xfId="2" applyFont="1" applyFill="1" applyBorder="1"/>
    <xf numFmtId="165" fontId="5" fillId="0" borderId="46" xfId="2" applyNumberFormat="1" applyFont="1" applyBorder="1" applyAlignment="1">
      <alignment horizontal="center"/>
    </xf>
    <xf numFmtId="165" fontId="5" fillId="0" borderId="14" xfId="2" applyNumberFormat="1" applyFont="1" applyBorder="1" applyAlignment="1">
      <alignment horizontal="center"/>
    </xf>
    <xf numFmtId="165" fontId="5" fillId="7" borderId="14" xfId="2" applyNumberFormat="1" applyFont="1" applyFill="1" applyBorder="1" applyAlignment="1">
      <alignment horizontal="center"/>
    </xf>
    <xf numFmtId="165" fontId="5" fillId="7" borderId="12" xfId="2" applyNumberFormat="1" applyFont="1" applyFill="1" applyBorder="1" applyAlignment="1">
      <alignment horizontal="center"/>
    </xf>
    <xf numFmtId="165" fontId="5" fillId="0" borderId="13" xfId="2" applyNumberFormat="1" applyFont="1" applyBorder="1" applyAlignment="1">
      <alignment horizontal="center"/>
    </xf>
    <xf numFmtId="165" fontId="5" fillId="0" borderId="12" xfId="2" applyNumberFormat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5" fillId="6" borderId="12" xfId="2" applyNumberFormat="1" applyFont="1" applyFill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165" fontId="5" fillId="0" borderId="13" xfId="2" applyNumberFormat="1" applyFont="1" applyFill="1" applyBorder="1" applyAlignment="1">
      <alignment horizontal="center"/>
    </xf>
    <xf numFmtId="165" fontId="5" fillId="0" borderId="14" xfId="2" applyNumberFormat="1" applyFont="1" applyFill="1" applyBorder="1" applyAlignment="1">
      <alignment horizontal="center"/>
    </xf>
    <xf numFmtId="165" fontId="5" fillId="6" borderId="14" xfId="2" applyNumberFormat="1" applyFont="1" applyFill="1" applyBorder="1" applyAlignment="1">
      <alignment horizontal="center"/>
    </xf>
    <xf numFmtId="165" fontId="5" fillId="8" borderId="14" xfId="2" applyNumberFormat="1" applyFont="1" applyFill="1" applyBorder="1" applyAlignment="1">
      <alignment horizontal="center"/>
    </xf>
    <xf numFmtId="165" fontId="19" fillId="0" borderId="12" xfId="2" applyNumberFormat="1" applyFont="1" applyBorder="1" applyAlignment="1">
      <alignment horizontal="center"/>
    </xf>
    <xf numFmtId="165" fontId="5" fillId="0" borderId="12" xfId="2" applyNumberFormat="1" applyFont="1" applyFill="1" applyBorder="1" applyAlignment="1">
      <alignment horizontal="center"/>
    </xf>
    <xf numFmtId="165" fontId="5" fillId="6" borderId="13" xfId="2" applyNumberFormat="1" applyFont="1" applyFill="1" applyBorder="1" applyAlignment="1">
      <alignment horizontal="center"/>
    </xf>
    <xf numFmtId="165" fontId="5" fillId="8" borderId="12" xfId="2" applyNumberFormat="1" applyFont="1" applyFill="1" applyBorder="1" applyAlignment="1">
      <alignment horizontal="center"/>
    </xf>
    <xf numFmtId="165" fontId="5" fillId="9" borderId="14" xfId="2" applyNumberFormat="1" applyFont="1" applyFill="1" applyBorder="1" applyAlignment="1">
      <alignment horizontal="center"/>
    </xf>
    <xf numFmtId="165" fontId="5" fillId="9" borderId="12" xfId="2" applyNumberFormat="1" applyFont="1" applyFill="1" applyBorder="1" applyAlignment="1">
      <alignment horizontal="center"/>
    </xf>
    <xf numFmtId="165" fontId="21" fillId="0" borderId="13" xfId="2" applyNumberFormat="1" applyFont="1" applyFill="1" applyBorder="1" applyAlignment="1">
      <alignment horizontal="center"/>
    </xf>
    <xf numFmtId="165" fontId="21" fillId="6" borderId="12" xfId="2" applyNumberFormat="1" applyFont="1" applyFill="1" applyBorder="1" applyAlignment="1">
      <alignment horizontal="center"/>
    </xf>
    <xf numFmtId="165" fontId="5" fillId="0" borderId="16" xfId="2" applyNumberFormat="1" applyFont="1" applyFill="1" applyBorder="1" applyAlignment="1">
      <alignment horizontal="center"/>
    </xf>
    <xf numFmtId="165" fontId="5" fillId="0" borderId="1" xfId="2" applyNumberFormat="1" applyFont="1" applyFill="1" applyBorder="1" applyAlignment="1">
      <alignment horizontal="center"/>
    </xf>
    <xf numFmtId="165" fontId="5" fillId="6" borderId="27" xfId="2" applyNumberFormat="1" applyFont="1" applyFill="1" applyBorder="1" applyAlignment="1">
      <alignment horizontal="center"/>
    </xf>
    <xf numFmtId="165" fontId="5" fillId="4" borderId="7" xfId="2" applyNumberFormat="1" applyFont="1" applyFill="1" applyBorder="1" applyAlignment="1">
      <alignment horizontal="center" vertical="center" wrapText="1"/>
    </xf>
    <xf numFmtId="165" fontId="5" fillId="0" borderId="44" xfId="2" applyNumberFormat="1" applyFont="1" applyBorder="1" applyAlignment="1">
      <alignment horizontal="center"/>
    </xf>
    <xf numFmtId="165" fontId="5" fillId="9" borderId="27" xfId="2" applyNumberFormat="1" applyFont="1" applyFill="1" applyBorder="1" applyAlignment="1">
      <alignment horizontal="center"/>
    </xf>
    <xf numFmtId="165" fontId="5" fillId="6" borderId="3" xfId="2" applyNumberFormat="1" applyFont="1" applyFill="1" applyBorder="1" applyAlignment="1">
      <alignment horizontal="center"/>
    </xf>
    <xf numFmtId="165" fontId="5" fillId="6" borderId="16" xfId="2" applyNumberFormat="1" applyFont="1" applyFill="1" applyBorder="1" applyAlignment="1">
      <alignment horizontal="center"/>
    </xf>
    <xf numFmtId="165" fontId="5" fillId="0" borderId="3" xfId="2" applyNumberFormat="1" applyFont="1" applyFill="1" applyBorder="1" applyAlignment="1">
      <alignment horizontal="center"/>
    </xf>
    <xf numFmtId="165" fontId="5" fillId="0" borderId="15" xfId="2" applyNumberFormat="1" applyFont="1" applyBorder="1" applyAlignment="1">
      <alignment horizontal="center"/>
    </xf>
    <xf numFmtId="165" fontId="19" fillId="0" borderId="14" xfId="2" applyNumberFormat="1" applyFont="1" applyBorder="1" applyAlignment="1">
      <alignment horizontal="center"/>
    </xf>
    <xf numFmtId="165" fontId="5" fillId="0" borderId="59" xfId="2" applyNumberFormat="1" applyFont="1" applyFill="1" applyBorder="1" applyAlignment="1">
      <alignment horizontal="center"/>
    </xf>
    <xf numFmtId="165" fontId="5" fillId="8" borderId="27" xfId="2" applyNumberFormat="1" applyFont="1" applyFill="1" applyBorder="1" applyAlignment="1">
      <alignment horizontal="center"/>
    </xf>
    <xf numFmtId="0" fontId="9" fillId="0" borderId="15" xfId="2" applyFont="1" applyFill="1" applyBorder="1"/>
    <xf numFmtId="165" fontId="5" fillId="0" borderId="23" xfId="2" applyNumberFormat="1" applyFont="1" applyFill="1" applyBorder="1" applyAlignment="1">
      <alignment horizontal="center"/>
    </xf>
    <xf numFmtId="0" fontId="5" fillId="0" borderId="65" xfId="2" applyFont="1" applyFill="1" applyBorder="1" applyAlignment="1">
      <alignment horizontal="center"/>
    </xf>
    <xf numFmtId="0" fontId="5" fillId="0" borderId="66" xfId="2" applyFont="1" applyFill="1" applyBorder="1" applyAlignment="1">
      <alignment horizontal="center"/>
    </xf>
    <xf numFmtId="164" fontId="5" fillId="0" borderId="65" xfId="2" applyNumberFormat="1" applyFont="1" applyFill="1" applyBorder="1" applyAlignment="1">
      <alignment horizontal="center"/>
    </xf>
    <xf numFmtId="164" fontId="5" fillId="0" borderId="66" xfId="2" applyNumberFormat="1" applyFont="1" applyFill="1" applyBorder="1" applyAlignment="1">
      <alignment horizontal="center"/>
    </xf>
    <xf numFmtId="164" fontId="5" fillId="0" borderId="67" xfId="2" applyNumberFormat="1" applyFont="1" applyFill="1" applyBorder="1" applyAlignment="1">
      <alignment horizontal="center"/>
    </xf>
    <xf numFmtId="164" fontId="5" fillId="0" borderId="68" xfId="2" applyNumberFormat="1" applyFont="1" applyFill="1" applyBorder="1" applyAlignment="1">
      <alignment horizontal="center"/>
    </xf>
    <xf numFmtId="0" fontId="5" fillId="0" borderId="67" xfId="2" applyFont="1" applyFill="1" applyBorder="1" applyAlignment="1">
      <alignment horizontal="center"/>
    </xf>
    <xf numFmtId="0" fontId="5" fillId="0" borderId="68" xfId="2" applyFont="1" applyFill="1" applyBorder="1" applyAlignment="1">
      <alignment horizontal="center"/>
    </xf>
    <xf numFmtId="165" fontId="5" fillId="0" borderId="20" xfId="2" applyNumberFormat="1" applyFont="1" applyBorder="1" applyAlignment="1">
      <alignment horizontal="center"/>
    </xf>
    <xf numFmtId="165" fontId="5" fillId="0" borderId="22" xfId="2" applyNumberFormat="1" applyFont="1" applyBorder="1" applyAlignment="1">
      <alignment horizontal="center"/>
    </xf>
    <xf numFmtId="0" fontId="5" fillId="0" borderId="65" xfId="2" applyFont="1" applyBorder="1" applyAlignment="1">
      <alignment horizontal="center"/>
    </xf>
    <xf numFmtId="0" fontId="5" fillId="0" borderId="66" xfId="2" applyFont="1" applyBorder="1" applyAlignment="1">
      <alignment horizontal="center"/>
    </xf>
    <xf numFmtId="164" fontId="5" fillId="0" borderId="65" xfId="2" applyNumberFormat="1" applyFont="1" applyBorder="1" applyAlignment="1">
      <alignment horizontal="center"/>
    </xf>
    <xf numFmtId="164" fontId="5" fillId="0" borderId="68" xfId="2" applyNumberFormat="1" applyFont="1" applyBorder="1" applyAlignment="1">
      <alignment horizontal="center"/>
    </xf>
    <xf numFmtId="164" fontId="5" fillId="0" borderId="66" xfId="2" applyNumberFormat="1" applyFont="1" applyBorder="1" applyAlignment="1">
      <alignment horizontal="center"/>
    </xf>
    <xf numFmtId="165" fontId="5" fillId="0" borderId="23" xfId="2" applyNumberFormat="1" applyFont="1" applyBorder="1" applyAlignment="1">
      <alignment horizontal="center"/>
    </xf>
    <xf numFmtId="164" fontId="5" fillId="0" borderId="69" xfId="2" applyNumberFormat="1" applyFont="1" applyFill="1" applyBorder="1" applyAlignment="1">
      <alignment horizontal="center"/>
    </xf>
    <xf numFmtId="165" fontId="5" fillId="0" borderId="15" xfId="2" applyNumberFormat="1" applyFont="1" applyFill="1" applyBorder="1" applyAlignment="1">
      <alignment horizontal="center"/>
    </xf>
    <xf numFmtId="49" fontId="11" fillId="5" borderId="15" xfId="2" applyNumberFormat="1" applyFont="1" applyFill="1" applyBorder="1" applyAlignment="1">
      <alignment horizontal="center"/>
    </xf>
    <xf numFmtId="165" fontId="5" fillId="0" borderId="26" xfId="2" applyNumberFormat="1" applyFont="1" applyBorder="1" applyAlignment="1">
      <alignment horizontal="center"/>
    </xf>
    <xf numFmtId="49" fontId="11" fillId="5" borderId="3" xfId="2" applyNumberFormat="1" applyFont="1" applyFill="1" applyBorder="1" applyAlignment="1">
      <alignment horizontal="center"/>
    </xf>
    <xf numFmtId="165" fontId="5" fillId="8" borderId="15" xfId="2" applyNumberFormat="1" applyFont="1" applyFill="1" applyBorder="1" applyAlignment="1">
      <alignment horizontal="center"/>
    </xf>
    <xf numFmtId="165" fontId="5" fillId="0" borderId="21" xfId="2" applyNumberFormat="1" applyFont="1" applyBorder="1" applyAlignment="1">
      <alignment horizontal="center"/>
    </xf>
    <xf numFmtId="0" fontId="5" fillId="0" borderId="70" xfId="2" applyFont="1" applyBorder="1" applyAlignment="1">
      <alignment horizontal="center"/>
    </xf>
    <xf numFmtId="164" fontId="5" fillId="0" borderId="70" xfId="2" applyNumberFormat="1" applyFont="1" applyBorder="1" applyAlignment="1">
      <alignment horizontal="center"/>
    </xf>
    <xf numFmtId="0" fontId="5" fillId="7" borderId="4" xfId="2" applyFont="1" applyFill="1" applyBorder="1" applyAlignment="1">
      <alignment horizontal="left"/>
    </xf>
    <xf numFmtId="165" fontId="5" fillId="7" borderId="4" xfId="2" applyNumberFormat="1" applyFont="1" applyFill="1" applyBorder="1" applyAlignment="1">
      <alignment horizontal="center"/>
    </xf>
    <xf numFmtId="0" fontId="5" fillId="7" borderId="4" xfId="2" applyFont="1" applyFill="1" applyBorder="1" applyAlignment="1">
      <alignment vertical="center"/>
    </xf>
    <xf numFmtId="0" fontId="17" fillId="0" borderId="3" xfId="2" applyFont="1" applyFill="1" applyBorder="1"/>
    <xf numFmtId="0" fontId="11" fillId="0" borderId="14" xfId="2" applyFont="1" applyFill="1" applyBorder="1"/>
    <xf numFmtId="165" fontId="5" fillId="0" borderId="2" xfId="2" applyNumberFormat="1" applyFont="1" applyFill="1" applyBorder="1" applyAlignment="1">
      <alignment horizontal="center"/>
    </xf>
    <xf numFmtId="0" fontId="9" fillId="0" borderId="2" xfId="2" applyFont="1" applyFill="1" applyBorder="1"/>
    <xf numFmtId="165" fontId="5" fillId="8" borderId="16" xfId="2" applyNumberFormat="1" applyFont="1" applyFill="1" applyBorder="1" applyAlignment="1">
      <alignment horizontal="center"/>
    </xf>
    <xf numFmtId="164" fontId="19" fillId="0" borderId="16" xfId="2" applyNumberFormat="1" applyFont="1" applyBorder="1" applyAlignment="1">
      <alignment horizontal="center"/>
    </xf>
    <xf numFmtId="0" fontId="19" fillId="0" borderId="16" xfId="2" applyFont="1" applyBorder="1" applyAlignment="1">
      <alignment horizontal="center"/>
    </xf>
    <xf numFmtId="0" fontId="5" fillId="7" borderId="13" xfId="2" applyFont="1" applyFill="1" applyBorder="1" applyAlignment="1">
      <alignment horizontal="left"/>
    </xf>
    <xf numFmtId="0" fontId="5" fillId="7" borderId="13" xfId="2" applyFont="1" applyFill="1" applyBorder="1" applyAlignment="1">
      <alignment horizontal="center"/>
    </xf>
    <xf numFmtId="164" fontId="5" fillId="7" borderId="13" xfId="2" applyNumberFormat="1" applyFont="1" applyFill="1" applyBorder="1" applyAlignment="1">
      <alignment horizontal="center"/>
    </xf>
    <xf numFmtId="165" fontId="5" fillId="7" borderId="13" xfId="2" applyNumberFormat="1" applyFont="1" applyFill="1" applyBorder="1" applyAlignment="1">
      <alignment horizontal="center"/>
    </xf>
    <xf numFmtId="0" fontId="5" fillId="7" borderId="13" xfId="2" applyFont="1" applyFill="1" applyBorder="1" applyAlignment="1">
      <alignment vertical="center"/>
    </xf>
    <xf numFmtId="165" fontId="5" fillId="7" borderId="3" xfId="2" applyNumberFormat="1" applyFont="1" applyFill="1" applyBorder="1" applyAlignment="1">
      <alignment horizontal="center"/>
    </xf>
    <xf numFmtId="165" fontId="5" fillId="7" borderId="27" xfId="2" applyNumberFormat="1" applyFont="1" applyFill="1" applyBorder="1" applyAlignment="1">
      <alignment horizontal="center"/>
    </xf>
    <xf numFmtId="164" fontId="21" fillId="3" borderId="13" xfId="2" applyNumberFormat="1" applyFont="1" applyFill="1" applyBorder="1"/>
    <xf numFmtId="1" fontId="21" fillId="3" borderId="13" xfId="2" applyNumberFormat="1" applyFont="1" applyFill="1" applyBorder="1"/>
    <xf numFmtId="0" fontId="21" fillId="3" borderId="13" xfId="2" applyFont="1" applyFill="1" applyBorder="1"/>
    <xf numFmtId="164" fontId="21" fillId="3" borderId="12" xfId="2" applyNumberFormat="1" applyFont="1" applyFill="1" applyBorder="1"/>
    <xf numFmtId="1" fontId="21" fillId="3" borderId="12" xfId="2" applyNumberFormat="1" applyFont="1" applyFill="1" applyBorder="1"/>
    <xf numFmtId="0" fontId="21" fillId="3" borderId="12" xfId="2" applyFont="1" applyFill="1" applyBorder="1"/>
    <xf numFmtId="0" fontId="5" fillId="0" borderId="47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11" fillId="0" borderId="12" xfId="2" applyFont="1" applyFill="1" applyBorder="1"/>
    <xf numFmtId="0" fontId="9" fillId="0" borderId="52" xfId="2" applyFont="1" applyFill="1" applyBorder="1"/>
    <xf numFmtId="0" fontId="5" fillId="7" borderId="46" xfId="2" applyFont="1" applyFill="1" applyBorder="1" applyAlignment="1">
      <alignment horizontal="left"/>
    </xf>
    <xf numFmtId="0" fontId="5" fillId="7" borderId="46" xfId="2" applyFont="1" applyFill="1" applyBorder="1" applyAlignment="1">
      <alignment horizontal="center"/>
    </xf>
    <xf numFmtId="164" fontId="5" fillId="7" borderId="46" xfId="2" applyNumberFormat="1" applyFont="1" applyFill="1" applyBorder="1" applyAlignment="1">
      <alignment horizontal="center"/>
    </xf>
    <xf numFmtId="165" fontId="5" fillId="7" borderId="46" xfId="2" applyNumberFormat="1" applyFont="1" applyFill="1" applyBorder="1" applyAlignment="1">
      <alignment horizontal="center"/>
    </xf>
    <xf numFmtId="0" fontId="5" fillId="7" borderId="46" xfId="2" applyFont="1" applyFill="1" applyBorder="1" applyAlignment="1">
      <alignment vertical="center"/>
    </xf>
    <xf numFmtId="0" fontId="5" fillId="7" borderId="46" xfId="2" applyFont="1" applyFill="1" applyBorder="1" applyAlignment="1">
      <alignment horizontal="left" vertical="center"/>
    </xf>
    <xf numFmtId="0" fontId="17" fillId="0" borderId="14" xfId="2" applyFont="1" applyFill="1" applyBorder="1"/>
    <xf numFmtId="0" fontId="5" fillId="0" borderId="25" xfId="2" applyFont="1" applyBorder="1" applyAlignment="1">
      <alignment horizontal="center"/>
    </xf>
    <xf numFmtId="0" fontId="11" fillId="0" borderId="46" xfId="2" applyFont="1" applyFill="1" applyBorder="1" applyAlignment="1">
      <alignment horizontal="center"/>
    </xf>
    <xf numFmtId="0" fontId="11" fillId="0" borderId="16" xfId="2" applyFont="1" applyFill="1" applyBorder="1" applyAlignment="1">
      <alignment horizontal="center"/>
    </xf>
    <xf numFmtId="0" fontId="26" fillId="0" borderId="27" xfId="2" applyFont="1" applyFill="1" applyBorder="1" applyAlignment="1">
      <alignment horizontal="center"/>
    </xf>
    <xf numFmtId="0" fontId="26" fillId="0" borderId="14" xfId="2" applyFont="1" applyFill="1" applyBorder="1" applyAlignment="1">
      <alignment horizontal="center"/>
    </xf>
    <xf numFmtId="0" fontId="26" fillId="0" borderId="12" xfId="2" applyFont="1" applyFill="1" applyBorder="1" applyAlignment="1">
      <alignment horizontal="center"/>
    </xf>
    <xf numFmtId="0" fontId="18" fillId="7" borderId="12" xfId="2" applyFont="1" applyFill="1" applyBorder="1" applyAlignment="1">
      <alignment vertical="center"/>
    </xf>
    <xf numFmtId="0" fontId="5" fillId="0" borderId="38" xfId="2" applyFont="1" applyBorder="1" applyAlignment="1">
      <alignment horizontal="center" vertical="center" wrapText="1"/>
    </xf>
    <xf numFmtId="0" fontId="29" fillId="0" borderId="14" xfId="2" applyFont="1" applyFill="1" applyBorder="1" applyAlignment="1">
      <alignment horizontal="center"/>
    </xf>
    <xf numFmtId="0" fontId="29" fillId="0" borderId="12" xfId="2" applyFont="1" applyFill="1" applyBorder="1" applyAlignment="1">
      <alignment horizontal="center"/>
    </xf>
    <xf numFmtId="0" fontId="5" fillId="0" borderId="27" xfId="2" applyFont="1" applyFill="1" applyBorder="1" applyAlignment="1">
      <alignment horizontal="center"/>
    </xf>
    <xf numFmtId="0" fontId="5" fillId="0" borderId="59" xfId="2" applyFont="1" applyBorder="1" applyAlignment="1">
      <alignment horizontal="center"/>
    </xf>
    <xf numFmtId="0" fontId="29" fillId="0" borderId="27" xfId="2" applyFont="1" applyFill="1" applyBorder="1" applyAlignment="1">
      <alignment horizontal="center"/>
    </xf>
    <xf numFmtId="0" fontId="5" fillId="0" borderId="71" xfId="2" applyFont="1" applyBorder="1" applyAlignment="1">
      <alignment horizontal="center" vertical="center" wrapText="1"/>
    </xf>
    <xf numFmtId="0" fontId="5" fillId="0" borderId="72" xfId="2" applyFont="1" applyBorder="1" applyAlignment="1">
      <alignment horizontal="center"/>
    </xf>
    <xf numFmtId="0" fontId="5" fillId="0" borderId="73" xfId="2" applyFont="1" applyBorder="1" applyAlignment="1">
      <alignment horizontal="center"/>
    </xf>
    <xf numFmtId="0" fontId="5" fillId="0" borderId="74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38" xfId="2" applyFont="1" applyBorder="1" applyAlignment="1">
      <alignment horizontal="center" vertical="center" wrapText="1"/>
    </xf>
    <xf numFmtId="0" fontId="27" fillId="0" borderId="2" xfId="2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2" xfId="2" applyFont="1" applyBorder="1" applyAlignment="1">
      <alignment horizontal="center" vertical="center"/>
    </xf>
    <xf numFmtId="0" fontId="11" fillId="0" borderId="75" xfId="2" applyFont="1" applyBorder="1" applyAlignment="1">
      <alignment horizontal="center"/>
    </xf>
    <xf numFmtId="0" fontId="11" fillId="0" borderId="76" xfId="2" applyFont="1" applyBorder="1" applyAlignment="1">
      <alignment horizontal="center"/>
    </xf>
    <xf numFmtId="0" fontId="11" fillId="0" borderId="77" xfId="2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11" fillId="0" borderId="73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75" xfId="2" applyFont="1" applyFill="1" applyBorder="1" applyAlignment="1">
      <alignment horizontal="center"/>
    </xf>
    <xf numFmtId="0" fontId="11" fillId="0" borderId="78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73" xfId="2" applyFont="1" applyFill="1" applyBorder="1" applyAlignment="1">
      <alignment horizontal="center"/>
    </xf>
    <xf numFmtId="0" fontId="28" fillId="0" borderId="75" xfId="2" applyFont="1" applyBorder="1" applyAlignment="1">
      <alignment horizontal="center"/>
    </xf>
    <xf numFmtId="0" fontId="28" fillId="0" borderId="76" xfId="2" applyFont="1" applyBorder="1" applyAlignment="1">
      <alignment horizontal="center"/>
    </xf>
    <xf numFmtId="0" fontId="11" fillId="0" borderId="74" xfId="2" applyFont="1" applyBorder="1" applyAlignment="1">
      <alignment horizontal="center"/>
    </xf>
    <xf numFmtId="0" fontId="11" fillId="5" borderId="28" xfId="2" applyFont="1" applyFill="1" applyBorder="1" applyAlignment="1">
      <alignment horizontal="center"/>
    </xf>
    <xf numFmtId="0" fontId="11" fillId="5" borderId="75" xfId="2" applyFont="1" applyFill="1" applyBorder="1" applyAlignment="1">
      <alignment horizontal="center"/>
    </xf>
    <xf numFmtId="0" fontId="11" fillId="5" borderId="77" xfId="2" applyFont="1" applyFill="1" applyBorder="1" applyAlignment="1">
      <alignment horizontal="center"/>
    </xf>
    <xf numFmtId="0" fontId="11" fillId="5" borderId="73" xfId="2" applyFont="1" applyFill="1" applyBorder="1" applyAlignment="1">
      <alignment horizontal="center"/>
    </xf>
    <xf numFmtId="0" fontId="11" fillId="5" borderId="76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79" xfId="2" applyFont="1" applyFill="1" applyBorder="1" applyAlignment="1">
      <alignment horizontal="center"/>
    </xf>
    <xf numFmtId="0" fontId="11" fillId="4" borderId="7" xfId="2" applyFont="1" applyFill="1" applyBorder="1" applyAlignment="1">
      <alignment horizontal="center" vertical="center" wrapText="1"/>
    </xf>
    <xf numFmtId="0" fontId="11" fillId="5" borderId="72" xfId="2" applyFont="1" applyFill="1" applyBorder="1" applyAlignment="1">
      <alignment horizontal="center"/>
    </xf>
    <xf numFmtId="0" fontId="11" fillId="0" borderId="72" xfId="2" applyFont="1" applyBorder="1" applyAlignment="1">
      <alignment horizontal="center"/>
    </xf>
    <xf numFmtId="0" fontId="11" fillId="0" borderId="79" xfId="2" applyFont="1" applyBorder="1" applyAlignment="1">
      <alignment horizontal="center"/>
    </xf>
    <xf numFmtId="0" fontId="11" fillId="0" borderId="80" xfId="2" applyFont="1" applyBorder="1" applyAlignment="1">
      <alignment horizontal="center"/>
    </xf>
    <xf numFmtId="0" fontId="11" fillId="0" borderId="28" xfId="2" applyFont="1" applyBorder="1" applyAlignment="1">
      <alignment horizontal="center"/>
    </xf>
    <xf numFmtId="0" fontId="27" fillId="0" borderId="73" xfId="2" applyFont="1" applyBorder="1" applyAlignment="1">
      <alignment horizontal="center"/>
    </xf>
    <xf numFmtId="0" fontId="27" fillId="0" borderId="76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0" fillId="2" borderId="7" xfId="1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/>
    </xf>
    <xf numFmtId="0" fontId="10" fillId="2" borderId="6" xfId="1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 wrapText="1"/>
    </xf>
    <xf numFmtId="0" fontId="5" fillId="3" borderId="38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 vertical="center" wrapText="1"/>
    </xf>
    <xf numFmtId="0" fontId="0" fillId="0" borderId="0" xfId="0" applyAlignment="1">
      <alignment vertical="center"/>
    </xf>
  </cellXfs>
  <cellStyles count="3">
    <cellStyle name="Normal" xfId="0" builtinId="0"/>
    <cellStyle name="Parasts 2" xfId="2"/>
    <cellStyle name="Pārbaudes šū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zoomScale="120" zoomScaleNormal="120" workbookViewId="0">
      <pane ySplit="3" topLeftCell="A136" activePane="bottomLeft" state="frozen"/>
      <selection pane="bottomLeft" activeCell="C187" sqref="C187"/>
    </sheetView>
  </sheetViews>
  <sheetFormatPr defaultColWidth="9.140625" defaultRowHeight="11.25" x14ac:dyDescent="0.2"/>
  <cols>
    <col min="1" max="1" width="5.7109375" style="11" customWidth="1"/>
    <col min="2" max="3" width="6.5703125" style="2" customWidth="1"/>
    <col min="4" max="4" width="24.28515625" style="2" customWidth="1"/>
    <col min="5" max="5" width="11.42578125" style="2" customWidth="1"/>
    <col min="6" max="7" width="12" style="11" customWidth="1"/>
    <col min="8" max="16384" width="9.140625" style="2"/>
  </cols>
  <sheetData>
    <row r="1" spans="1:7" ht="13.5" customHeight="1" thickBot="1" x14ac:dyDescent="0.25">
      <c r="A1" s="800"/>
      <c r="B1" s="800"/>
      <c r="C1" s="800"/>
      <c r="D1" s="800"/>
      <c r="E1" s="107"/>
      <c r="F1" s="1"/>
      <c r="G1" s="1"/>
    </row>
    <row r="2" spans="1:7" ht="12" customHeight="1" x14ac:dyDescent="0.2">
      <c r="A2" s="801"/>
      <c r="B2" s="801"/>
      <c r="C2" s="801"/>
      <c r="D2" s="802"/>
      <c r="E2" s="108" t="s">
        <v>247</v>
      </c>
      <c r="F2" s="803" t="s">
        <v>143</v>
      </c>
      <c r="G2" s="803" t="s">
        <v>144</v>
      </c>
    </row>
    <row r="3" spans="1:7" ht="24" customHeight="1" thickBot="1" x14ac:dyDescent="0.25">
      <c r="A3" s="766" t="s">
        <v>528</v>
      </c>
      <c r="B3" s="594" t="s">
        <v>147</v>
      </c>
      <c r="C3" s="594" t="s">
        <v>737</v>
      </c>
      <c r="D3" s="101" t="s">
        <v>0</v>
      </c>
      <c r="E3" s="101"/>
      <c r="F3" s="804"/>
      <c r="G3" s="804"/>
    </row>
    <row r="4" spans="1:7" ht="12" thickTop="1" x14ac:dyDescent="0.2">
      <c r="A4" s="52">
        <v>1</v>
      </c>
      <c r="B4" s="614" t="s">
        <v>573</v>
      </c>
      <c r="C4" s="614" t="s">
        <v>738</v>
      </c>
      <c r="D4" s="95" t="s">
        <v>40</v>
      </c>
      <c r="E4" s="95" t="s">
        <v>248</v>
      </c>
      <c r="F4" s="261">
        <v>80440100291</v>
      </c>
      <c r="G4" s="261">
        <v>80440100291</v>
      </c>
    </row>
    <row r="5" spans="1:7" x14ac:dyDescent="0.2">
      <c r="A5" s="5">
        <v>2</v>
      </c>
      <c r="B5" s="610" t="s">
        <v>571</v>
      </c>
      <c r="C5" s="610" t="s">
        <v>738</v>
      </c>
      <c r="D5" s="73" t="s">
        <v>58</v>
      </c>
      <c r="E5" s="73" t="s">
        <v>249</v>
      </c>
      <c r="F5" s="125">
        <v>80440120215</v>
      </c>
      <c r="G5" s="125">
        <v>80440120215</v>
      </c>
    </row>
    <row r="6" spans="1:7" x14ac:dyDescent="0.2">
      <c r="A6" s="7">
        <v>3</v>
      </c>
      <c r="B6" s="614" t="s">
        <v>579</v>
      </c>
      <c r="C6" s="614" t="s">
        <v>740</v>
      </c>
      <c r="D6" s="60" t="s">
        <v>6</v>
      </c>
      <c r="E6" s="74" t="s">
        <v>317</v>
      </c>
      <c r="F6" s="254"/>
      <c r="G6" s="254"/>
    </row>
    <row r="7" spans="1:7" x14ac:dyDescent="0.2">
      <c r="A7" s="9"/>
      <c r="B7" s="599"/>
      <c r="C7" s="599"/>
      <c r="D7" s="35"/>
      <c r="E7" s="35"/>
      <c r="F7" s="61">
        <v>80440040289</v>
      </c>
      <c r="G7" s="61">
        <v>80440030152</v>
      </c>
    </row>
    <row r="8" spans="1:7" x14ac:dyDescent="0.2">
      <c r="A8" s="9"/>
      <c r="B8" s="599"/>
      <c r="C8" s="599"/>
      <c r="D8" s="35"/>
      <c r="E8" s="35"/>
      <c r="F8" s="9">
        <v>80440030152</v>
      </c>
      <c r="G8" s="9">
        <v>80440030152</v>
      </c>
    </row>
    <row r="9" spans="1:7" x14ac:dyDescent="0.2">
      <c r="A9" s="4"/>
      <c r="B9" s="596"/>
      <c r="C9" s="596"/>
      <c r="D9" s="36"/>
      <c r="E9" s="36"/>
      <c r="F9" s="4">
        <v>80440090042</v>
      </c>
      <c r="G9" s="4">
        <v>80440030152</v>
      </c>
    </row>
    <row r="10" spans="1:7" x14ac:dyDescent="0.2">
      <c r="A10" s="7">
        <v>4</v>
      </c>
      <c r="B10" s="614" t="s">
        <v>611</v>
      </c>
      <c r="C10" s="614" t="s">
        <v>738</v>
      </c>
      <c r="D10" s="74" t="s">
        <v>27</v>
      </c>
      <c r="E10" s="74" t="s">
        <v>280</v>
      </c>
      <c r="F10" s="7">
        <v>80440100300</v>
      </c>
      <c r="G10" s="7">
        <v>80440100030</v>
      </c>
    </row>
    <row r="11" spans="1:7" x14ac:dyDescent="0.2">
      <c r="A11" s="4"/>
      <c r="B11" s="596"/>
      <c r="C11" s="596"/>
      <c r="D11" s="36"/>
      <c r="E11" s="36"/>
      <c r="F11" s="4">
        <v>80440100300</v>
      </c>
      <c r="G11" s="4">
        <v>80440100030</v>
      </c>
    </row>
    <row r="12" spans="1:7" x14ac:dyDescent="0.2">
      <c r="A12" s="7">
        <v>5</v>
      </c>
      <c r="B12" s="595" t="s">
        <v>535</v>
      </c>
      <c r="C12" s="595" t="s">
        <v>738</v>
      </c>
      <c r="D12" s="60" t="s">
        <v>13</v>
      </c>
      <c r="E12" s="60" t="s">
        <v>327</v>
      </c>
      <c r="F12" s="9">
        <v>80440040282</v>
      </c>
      <c r="G12" s="9">
        <v>80440040282</v>
      </c>
    </row>
    <row r="13" spans="1:7" x14ac:dyDescent="0.2">
      <c r="A13" s="4"/>
      <c r="B13" s="596"/>
      <c r="C13" s="596"/>
      <c r="D13" s="36"/>
      <c r="E13" s="36"/>
      <c r="F13" s="4">
        <v>80440040282</v>
      </c>
      <c r="G13" s="4">
        <v>80440040282</v>
      </c>
    </row>
    <row r="14" spans="1:7" x14ac:dyDescent="0.2">
      <c r="A14" s="274">
        <v>6</v>
      </c>
      <c r="B14" s="622"/>
      <c r="C14" s="767"/>
      <c r="D14" s="273" t="s">
        <v>277</v>
      </c>
      <c r="E14" s="273"/>
      <c r="F14" s="274">
        <v>80440130359</v>
      </c>
      <c r="G14" s="274">
        <v>80440130359</v>
      </c>
    </row>
    <row r="15" spans="1:7" x14ac:dyDescent="0.2">
      <c r="A15" s="7">
        <v>7</v>
      </c>
      <c r="B15" s="614" t="s">
        <v>593</v>
      </c>
      <c r="C15" s="614" t="s">
        <v>738</v>
      </c>
      <c r="D15" s="74" t="s">
        <v>55</v>
      </c>
      <c r="E15" s="74" t="s">
        <v>382</v>
      </c>
      <c r="F15" s="7">
        <v>80440060045</v>
      </c>
      <c r="G15" s="7">
        <v>80440060045</v>
      </c>
    </row>
    <row r="16" spans="1:7" x14ac:dyDescent="0.2">
      <c r="A16" s="4"/>
      <c r="B16" s="596"/>
      <c r="C16" s="596"/>
      <c r="D16" s="36"/>
      <c r="E16" s="36"/>
      <c r="F16" s="4"/>
      <c r="G16" s="4"/>
    </row>
    <row r="17" spans="1:7" x14ac:dyDescent="0.2">
      <c r="A17" s="54">
        <v>8</v>
      </c>
      <c r="B17" s="621" t="s">
        <v>580</v>
      </c>
      <c r="C17" s="611" t="s">
        <v>738</v>
      </c>
      <c r="D17" s="41" t="s">
        <v>14</v>
      </c>
      <c r="E17" s="41" t="s">
        <v>317</v>
      </c>
      <c r="F17" s="18">
        <v>80440040281</v>
      </c>
      <c r="G17" s="18">
        <v>80440040281</v>
      </c>
    </row>
    <row r="18" spans="1:7" x14ac:dyDescent="0.2">
      <c r="A18" s="7">
        <v>9</v>
      </c>
      <c r="B18" s="614" t="s">
        <v>584</v>
      </c>
      <c r="C18" s="614" t="s">
        <v>738</v>
      </c>
      <c r="D18" s="60" t="s">
        <v>18</v>
      </c>
      <c r="E18" s="60" t="s">
        <v>300</v>
      </c>
      <c r="F18" s="7">
        <v>80440030313</v>
      </c>
      <c r="G18" s="7">
        <v>80440030313</v>
      </c>
    </row>
    <row r="19" spans="1:7" x14ac:dyDescent="0.2">
      <c r="A19" s="9"/>
      <c r="B19" s="599"/>
      <c r="C19" s="599"/>
      <c r="D19" s="35"/>
      <c r="E19" s="35"/>
      <c r="F19" s="78"/>
      <c r="G19" s="78"/>
    </row>
    <row r="20" spans="1:7" x14ac:dyDescent="0.2">
      <c r="A20" s="4"/>
      <c r="B20" s="596"/>
      <c r="C20" s="596"/>
      <c r="D20" s="36"/>
      <c r="E20" s="36"/>
      <c r="F20" s="4">
        <v>80440030314</v>
      </c>
      <c r="G20" s="4">
        <v>80440030313</v>
      </c>
    </row>
    <row r="21" spans="1:7" x14ac:dyDescent="0.2">
      <c r="A21" s="7">
        <v>10</v>
      </c>
      <c r="B21" s="595" t="s">
        <v>570</v>
      </c>
      <c r="C21" s="595" t="s">
        <v>738</v>
      </c>
      <c r="D21" s="60" t="s">
        <v>23</v>
      </c>
      <c r="E21" s="60" t="s">
        <v>328</v>
      </c>
      <c r="F21" s="7">
        <v>80440090002</v>
      </c>
      <c r="G21" s="7">
        <v>80440090002</v>
      </c>
    </row>
    <row r="22" spans="1:7" x14ac:dyDescent="0.2">
      <c r="A22" s="4"/>
      <c r="B22" s="596"/>
      <c r="C22" s="596"/>
      <c r="D22" s="36"/>
      <c r="E22" s="36"/>
      <c r="F22" s="4">
        <v>80440090002</v>
      </c>
      <c r="G22" s="4">
        <v>80440090002</v>
      </c>
    </row>
    <row r="23" spans="1:7" x14ac:dyDescent="0.2">
      <c r="A23" s="18">
        <v>11</v>
      </c>
      <c r="B23" s="610" t="s">
        <v>575</v>
      </c>
      <c r="C23" s="613" t="s">
        <v>738</v>
      </c>
      <c r="D23" s="41" t="s">
        <v>31</v>
      </c>
      <c r="E23" s="41" t="s">
        <v>248</v>
      </c>
      <c r="F23" s="18">
        <v>80440130068</v>
      </c>
      <c r="G23" s="18">
        <v>80440130015</v>
      </c>
    </row>
    <row r="24" spans="1:7" x14ac:dyDescent="0.2">
      <c r="A24" s="7">
        <v>12</v>
      </c>
      <c r="B24" s="595" t="s">
        <v>585</v>
      </c>
      <c r="C24" s="595" t="s">
        <v>739</v>
      </c>
      <c r="D24" s="60" t="s">
        <v>17</v>
      </c>
      <c r="E24" s="60" t="s">
        <v>300</v>
      </c>
      <c r="F24" s="7">
        <v>80440030168</v>
      </c>
      <c r="G24" s="7">
        <v>80440030168</v>
      </c>
    </row>
    <row r="25" spans="1:7" x14ac:dyDescent="0.2">
      <c r="A25" s="4"/>
      <c r="B25" s="596"/>
      <c r="C25" s="596"/>
      <c r="D25" s="132" t="s">
        <v>301</v>
      </c>
      <c r="E25" s="132"/>
      <c r="F25" s="135">
        <v>80440030168</v>
      </c>
      <c r="G25" s="135">
        <v>80440030168</v>
      </c>
    </row>
    <row r="26" spans="1:7" x14ac:dyDescent="0.2">
      <c r="A26" s="7">
        <v>13</v>
      </c>
      <c r="B26" s="595" t="s">
        <v>548</v>
      </c>
      <c r="C26" s="595" t="s">
        <v>739</v>
      </c>
      <c r="D26" s="60" t="s">
        <v>22</v>
      </c>
      <c r="E26" s="60" t="s">
        <v>300</v>
      </c>
      <c r="F26" s="7">
        <v>80440030172</v>
      </c>
      <c r="G26" s="7">
        <v>80440030172</v>
      </c>
    </row>
    <row r="27" spans="1:7" x14ac:dyDescent="0.2">
      <c r="A27" s="4"/>
      <c r="B27" s="596"/>
      <c r="C27" s="596"/>
      <c r="D27" s="36"/>
      <c r="E27" s="36"/>
      <c r="F27" s="4">
        <v>80440030172</v>
      </c>
      <c r="G27" s="4">
        <v>80440030172</v>
      </c>
    </row>
    <row r="28" spans="1:7" x14ac:dyDescent="0.2">
      <c r="A28" s="7"/>
      <c r="B28" s="595" t="s">
        <v>538</v>
      </c>
      <c r="C28" s="595" t="s">
        <v>738</v>
      </c>
      <c r="D28" s="60" t="s">
        <v>486</v>
      </c>
      <c r="E28" s="60" t="s">
        <v>327</v>
      </c>
      <c r="F28" s="457" t="s">
        <v>439</v>
      </c>
      <c r="G28" s="7" t="s">
        <v>487</v>
      </c>
    </row>
    <row r="29" spans="1:7" x14ac:dyDescent="0.2">
      <c r="A29" s="4"/>
      <c r="B29" s="596"/>
      <c r="C29" s="596"/>
      <c r="D29" s="132" t="s">
        <v>488</v>
      </c>
      <c r="E29" s="134"/>
      <c r="F29" s="409">
        <v>80440070502</v>
      </c>
      <c r="G29" s="409">
        <v>80440070501</v>
      </c>
    </row>
    <row r="30" spans="1:7" x14ac:dyDescent="0.2">
      <c r="A30" s="7">
        <v>14</v>
      </c>
      <c r="B30" s="595" t="s">
        <v>595</v>
      </c>
      <c r="C30" s="595" t="s">
        <v>740</v>
      </c>
      <c r="D30" s="60" t="s">
        <v>3</v>
      </c>
      <c r="E30" s="60" t="s">
        <v>464</v>
      </c>
      <c r="F30" s="254"/>
      <c r="G30" s="254"/>
    </row>
    <row r="31" spans="1:7" x14ac:dyDescent="0.2">
      <c r="A31" s="52"/>
      <c r="B31" s="614"/>
      <c r="C31" s="614"/>
      <c r="D31" s="95"/>
      <c r="E31" s="95"/>
      <c r="F31" s="9">
        <v>80440020231</v>
      </c>
      <c r="G31" s="9">
        <v>80440020231</v>
      </c>
    </row>
    <row r="32" spans="1:7" x14ac:dyDescent="0.2">
      <c r="A32" s="9"/>
      <c r="B32" s="599"/>
      <c r="C32" s="599"/>
      <c r="D32" s="35"/>
      <c r="E32" s="35"/>
      <c r="F32" s="78">
        <v>80440050649</v>
      </c>
      <c r="G32" s="78">
        <v>80440020346</v>
      </c>
    </row>
    <row r="33" spans="1:7" x14ac:dyDescent="0.2">
      <c r="A33" s="9"/>
      <c r="B33" s="599"/>
      <c r="C33" s="599"/>
      <c r="D33" s="35"/>
      <c r="E33" s="35"/>
      <c r="F33" s="9">
        <v>80440050650</v>
      </c>
      <c r="G33" s="9">
        <v>80440020231</v>
      </c>
    </row>
    <row r="34" spans="1:7" x14ac:dyDescent="0.2">
      <c r="A34" s="9"/>
      <c r="B34" s="599"/>
      <c r="C34" s="599"/>
      <c r="D34" s="35"/>
      <c r="E34" s="35"/>
      <c r="F34" s="9">
        <v>80440060057</v>
      </c>
      <c r="G34" s="9">
        <v>80440020231</v>
      </c>
    </row>
    <row r="35" spans="1:7" x14ac:dyDescent="0.2">
      <c r="A35" s="4"/>
      <c r="B35" s="596"/>
      <c r="C35" s="596"/>
      <c r="D35" s="36"/>
      <c r="E35" s="36"/>
      <c r="F35" s="62">
        <v>80440060058</v>
      </c>
      <c r="G35" s="62">
        <v>80440050111</v>
      </c>
    </row>
    <row r="36" spans="1:7" x14ac:dyDescent="0.2">
      <c r="A36" s="5">
        <v>15</v>
      </c>
      <c r="B36" s="610" t="s">
        <v>596</v>
      </c>
      <c r="C36" s="610" t="s">
        <v>738</v>
      </c>
      <c r="D36" s="59" t="s">
        <v>49</v>
      </c>
      <c r="E36" s="59" t="s">
        <v>332</v>
      </c>
      <c r="F36" s="5">
        <v>80440050123</v>
      </c>
      <c r="G36" s="5">
        <v>80440050123</v>
      </c>
    </row>
    <row r="37" spans="1:7" x14ac:dyDescent="0.2">
      <c r="A37" s="5">
        <v>16</v>
      </c>
      <c r="B37" s="610" t="s">
        <v>544</v>
      </c>
      <c r="C37" s="610" t="s">
        <v>738</v>
      </c>
      <c r="D37" s="59" t="s">
        <v>44</v>
      </c>
      <c r="E37" s="59" t="s">
        <v>248</v>
      </c>
      <c r="F37" s="5">
        <v>80440130016</v>
      </c>
      <c r="G37" s="5">
        <v>80440130009</v>
      </c>
    </row>
    <row r="38" spans="1:7" x14ac:dyDescent="0.2">
      <c r="A38" s="7">
        <v>17</v>
      </c>
      <c r="B38" s="595" t="s">
        <v>569</v>
      </c>
      <c r="C38" s="595" t="s">
        <v>738</v>
      </c>
      <c r="D38" s="60" t="s">
        <v>42</v>
      </c>
      <c r="E38" s="60" t="s">
        <v>254</v>
      </c>
      <c r="F38" s="7">
        <v>80440140145</v>
      </c>
      <c r="G38" s="7">
        <v>80440140145</v>
      </c>
    </row>
    <row r="39" spans="1:7" x14ac:dyDescent="0.2">
      <c r="A39" s="4"/>
      <c r="B39" s="596"/>
      <c r="C39" s="596"/>
      <c r="D39" s="36"/>
      <c r="E39" s="36"/>
      <c r="F39" s="77"/>
      <c r="G39" s="77"/>
    </row>
    <row r="40" spans="1:7" x14ac:dyDescent="0.2">
      <c r="A40" s="7">
        <v>18</v>
      </c>
      <c r="B40" s="595" t="s">
        <v>539</v>
      </c>
      <c r="C40" s="595" t="s">
        <v>739</v>
      </c>
      <c r="D40" s="74" t="s">
        <v>32</v>
      </c>
      <c r="E40" s="74" t="s">
        <v>327</v>
      </c>
      <c r="F40" s="7">
        <v>80440040283</v>
      </c>
      <c r="G40" s="7">
        <v>80440040740</v>
      </c>
    </row>
    <row r="41" spans="1:7" x14ac:dyDescent="0.2">
      <c r="A41" s="4"/>
      <c r="B41" s="596"/>
      <c r="C41" s="596"/>
      <c r="D41" s="231"/>
      <c r="E41" s="36"/>
      <c r="F41" s="4">
        <v>80440040215</v>
      </c>
      <c r="G41" s="4">
        <v>80440040091</v>
      </c>
    </row>
    <row r="42" spans="1:7" x14ac:dyDescent="0.2">
      <c r="A42" s="7">
        <v>19</v>
      </c>
      <c r="B42" s="595" t="s">
        <v>576</v>
      </c>
      <c r="C42" s="595" t="s">
        <v>738</v>
      </c>
      <c r="D42" s="74" t="s">
        <v>45</v>
      </c>
      <c r="E42" s="74" t="s">
        <v>248</v>
      </c>
      <c r="F42" s="7">
        <v>80440130326</v>
      </c>
      <c r="G42" s="7">
        <v>80440130326</v>
      </c>
    </row>
    <row r="43" spans="1:7" x14ac:dyDescent="0.2">
      <c r="A43" s="9"/>
      <c r="B43" s="599"/>
      <c r="C43" s="599"/>
      <c r="D43" s="35"/>
      <c r="E43" s="35"/>
      <c r="F43" s="9">
        <v>80440130326</v>
      </c>
      <c r="G43" s="9">
        <v>80440130326</v>
      </c>
    </row>
    <row r="44" spans="1:7" s="34" customFormat="1" x14ac:dyDescent="0.2">
      <c r="A44" s="4"/>
      <c r="B44" s="596"/>
      <c r="C44" s="596"/>
      <c r="D44" s="132" t="s">
        <v>266</v>
      </c>
      <c r="E44" s="132"/>
      <c r="F44" s="135">
        <v>80440130326</v>
      </c>
      <c r="G44" s="135">
        <v>80440130326</v>
      </c>
    </row>
    <row r="45" spans="1:7" x14ac:dyDescent="0.2">
      <c r="A45" s="7">
        <v>20</v>
      </c>
      <c r="B45" s="595" t="s">
        <v>597</v>
      </c>
      <c r="C45" s="595" t="s">
        <v>155</v>
      </c>
      <c r="D45" s="60" t="s">
        <v>5</v>
      </c>
      <c r="E45" s="60" t="s">
        <v>332</v>
      </c>
      <c r="F45" s="346">
        <v>80440080208</v>
      </c>
      <c r="G45" s="346">
        <v>80440080208</v>
      </c>
    </row>
    <row r="46" spans="1:7" s="33" customFormat="1" x14ac:dyDescent="0.2">
      <c r="A46" s="9"/>
      <c r="B46" s="599"/>
      <c r="C46" s="599"/>
      <c r="D46" s="35"/>
      <c r="E46" s="35"/>
      <c r="F46" s="9">
        <v>80440050124</v>
      </c>
      <c r="G46" s="9">
        <v>80440050124</v>
      </c>
    </row>
    <row r="47" spans="1:7" s="33" customFormat="1" x14ac:dyDescent="0.2">
      <c r="A47" s="9"/>
      <c r="B47" s="599"/>
      <c r="C47" s="599"/>
      <c r="D47" s="217" t="s">
        <v>157</v>
      </c>
      <c r="E47" s="217"/>
      <c r="F47" s="219">
        <v>80440050124</v>
      </c>
      <c r="G47" s="219">
        <v>80440050124</v>
      </c>
    </row>
    <row r="48" spans="1:7" s="33" customFormat="1" x14ac:dyDescent="0.2">
      <c r="A48" s="4"/>
      <c r="B48" s="596"/>
      <c r="C48" s="596"/>
      <c r="D48" s="295" t="s">
        <v>391</v>
      </c>
      <c r="E48" s="295"/>
      <c r="F48" s="297">
        <v>80440050124</v>
      </c>
      <c r="G48" s="297">
        <v>80440050124</v>
      </c>
    </row>
    <row r="49" spans="1:7" s="33" customFormat="1" x14ac:dyDescent="0.2">
      <c r="A49" s="7">
        <v>21</v>
      </c>
      <c r="B49" s="595" t="s">
        <v>541</v>
      </c>
      <c r="C49" s="595" t="s">
        <v>739</v>
      </c>
      <c r="D49" s="60" t="s">
        <v>39</v>
      </c>
      <c r="E49" s="60" t="s">
        <v>327</v>
      </c>
      <c r="F49" s="7">
        <v>80440100108</v>
      </c>
      <c r="G49" s="7">
        <v>80440100108</v>
      </c>
    </row>
    <row r="50" spans="1:7" s="33" customFormat="1" x14ac:dyDescent="0.2">
      <c r="A50" s="9"/>
      <c r="B50" s="597"/>
      <c r="C50" s="597"/>
      <c r="D50" s="37"/>
      <c r="E50" s="37"/>
      <c r="F50" s="9">
        <v>80440100108</v>
      </c>
      <c r="G50" s="9">
        <v>80440100108</v>
      </c>
    </row>
    <row r="51" spans="1:7" s="33" customFormat="1" x14ac:dyDescent="0.2">
      <c r="A51" s="4"/>
      <c r="B51" s="598"/>
      <c r="C51" s="598"/>
      <c r="D51" s="132" t="s">
        <v>200</v>
      </c>
      <c r="E51" s="132"/>
      <c r="F51" s="135">
        <v>80440100108</v>
      </c>
      <c r="G51" s="135">
        <v>80440100108</v>
      </c>
    </row>
    <row r="52" spans="1:7" s="33" customFormat="1" x14ac:dyDescent="0.2">
      <c r="A52" s="7">
        <v>22</v>
      </c>
      <c r="B52" s="595" t="s">
        <v>536</v>
      </c>
      <c r="C52" s="595" t="s">
        <v>738</v>
      </c>
      <c r="D52" s="60" t="s">
        <v>41</v>
      </c>
      <c r="E52" s="60" t="s">
        <v>254</v>
      </c>
      <c r="F52" s="7">
        <v>80440140146</v>
      </c>
      <c r="G52" s="7">
        <v>80440140146</v>
      </c>
    </row>
    <row r="53" spans="1:7" s="33" customFormat="1" x14ac:dyDescent="0.2">
      <c r="A53" s="9"/>
      <c r="B53" s="599"/>
      <c r="C53" s="599"/>
      <c r="D53" s="217" t="s">
        <v>257</v>
      </c>
      <c r="E53" s="217"/>
      <c r="F53" s="219">
        <v>80440140146</v>
      </c>
      <c r="G53" s="219">
        <v>80440140146</v>
      </c>
    </row>
    <row r="54" spans="1:7" s="33" customFormat="1" x14ac:dyDescent="0.2">
      <c r="A54" s="9"/>
      <c r="B54" s="599"/>
      <c r="C54" s="599"/>
      <c r="D54" s="217" t="s">
        <v>258</v>
      </c>
      <c r="E54" s="217"/>
      <c r="F54" s="219">
        <v>80440140146</v>
      </c>
      <c r="G54" s="219">
        <v>80440140146</v>
      </c>
    </row>
    <row r="55" spans="1:7" s="33" customFormat="1" x14ac:dyDescent="0.2">
      <c r="A55" s="364"/>
      <c r="B55" s="600"/>
      <c r="C55" s="600"/>
      <c r="D55" s="217" t="s">
        <v>259</v>
      </c>
      <c r="E55" s="242"/>
      <c r="F55" s="219">
        <v>80440140146</v>
      </c>
      <c r="G55" s="219">
        <v>80440140146</v>
      </c>
    </row>
    <row r="56" spans="1:7" s="33" customFormat="1" x14ac:dyDescent="0.2">
      <c r="A56" s="364"/>
      <c r="B56" s="600"/>
      <c r="C56" s="600"/>
      <c r="D56" s="242"/>
      <c r="E56" s="242"/>
      <c r="F56" s="182">
        <v>80440140146</v>
      </c>
      <c r="G56" s="182">
        <v>80440140146</v>
      </c>
    </row>
    <row r="57" spans="1:7" s="33" customFormat="1" x14ac:dyDescent="0.2">
      <c r="A57" s="4"/>
      <c r="B57" s="596"/>
      <c r="C57" s="596"/>
      <c r="D57" s="132" t="s">
        <v>260</v>
      </c>
      <c r="E57" s="132"/>
      <c r="F57" s="128">
        <v>80440140146</v>
      </c>
      <c r="G57" s="128">
        <v>80440140146</v>
      </c>
    </row>
    <row r="58" spans="1:7" s="33" customFormat="1" x14ac:dyDescent="0.2">
      <c r="A58" s="7">
        <v>23</v>
      </c>
      <c r="B58" s="595"/>
      <c r="C58" s="768" t="s">
        <v>739</v>
      </c>
      <c r="D58" s="393" t="s">
        <v>34</v>
      </c>
      <c r="E58" s="394" t="s">
        <v>327</v>
      </c>
      <c r="F58" s="389"/>
      <c r="G58" s="389"/>
    </row>
    <row r="59" spans="1:7" s="33" customFormat="1" x14ac:dyDescent="0.2">
      <c r="A59" s="52"/>
      <c r="B59" s="614"/>
      <c r="C59" s="613"/>
      <c r="D59" s="452" t="s">
        <v>440</v>
      </c>
      <c r="E59" s="453"/>
      <c r="F59" s="454">
        <v>80440070501</v>
      </c>
      <c r="G59" s="454">
        <v>80440070501</v>
      </c>
    </row>
    <row r="60" spans="1:7" s="33" customFormat="1" x14ac:dyDescent="0.2">
      <c r="A60" s="9"/>
      <c r="B60" s="599" t="s">
        <v>549</v>
      </c>
      <c r="C60" s="614"/>
      <c r="D60" s="224" t="s">
        <v>482</v>
      </c>
      <c r="E60" s="446"/>
      <c r="F60" s="261">
        <v>80440070501</v>
      </c>
      <c r="G60" s="261">
        <v>80440070501</v>
      </c>
    </row>
    <row r="61" spans="1:7" s="33" customFormat="1" x14ac:dyDescent="0.2">
      <c r="A61" s="9"/>
      <c r="B61" s="599"/>
      <c r="C61" s="599"/>
      <c r="D61" s="37"/>
      <c r="E61" s="37"/>
      <c r="F61" s="78"/>
      <c r="G61" s="78"/>
    </row>
    <row r="62" spans="1:7" s="33" customFormat="1" x14ac:dyDescent="0.2">
      <c r="A62" s="9"/>
      <c r="B62" s="599"/>
      <c r="C62" s="600"/>
      <c r="D62" s="444"/>
      <c r="E62" s="444"/>
      <c r="F62" s="445">
        <v>80440070470</v>
      </c>
      <c r="G62" s="445">
        <v>80440070469</v>
      </c>
    </row>
    <row r="63" spans="1:7" s="33" customFormat="1" x14ac:dyDescent="0.2">
      <c r="A63" s="52"/>
      <c r="B63" s="614" t="s">
        <v>542</v>
      </c>
      <c r="C63" s="614"/>
      <c r="D63" s="395" t="s">
        <v>442</v>
      </c>
      <c r="E63" s="396"/>
      <c r="F63" s="52">
        <v>80440040215</v>
      </c>
      <c r="G63" s="52">
        <v>80440040091</v>
      </c>
    </row>
    <row r="64" spans="1:7" s="33" customFormat="1" x14ac:dyDescent="0.2">
      <c r="A64" s="9"/>
      <c r="B64" s="599"/>
      <c r="C64" s="614"/>
      <c r="D64" s="95"/>
      <c r="E64" s="95"/>
      <c r="F64" s="52">
        <v>80440070502</v>
      </c>
      <c r="G64" s="52">
        <v>80440070501</v>
      </c>
    </row>
    <row r="65" spans="1:7" x14ac:dyDescent="0.2">
      <c r="A65" s="9"/>
      <c r="B65" s="599"/>
      <c r="C65" s="599"/>
      <c r="D65" s="37"/>
      <c r="E65" s="37"/>
      <c r="F65" s="78"/>
      <c r="G65" s="78"/>
    </row>
    <row r="66" spans="1:7" x14ac:dyDescent="0.2">
      <c r="A66" s="364"/>
      <c r="B66" s="600"/>
      <c r="C66" s="600"/>
      <c r="D66" s="402" t="s">
        <v>445</v>
      </c>
      <c r="E66" s="402"/>
      <c r="F66" s="406">
        <v>80440070502</v>
      </c>
      <c r="G66" s="406">
        <v>80440070501</v>
      </c>
    </row>
    <row r="67" spans="1:7" x14ac:dyDescent="0.2">
      <c r="A67" s="5">
        <v>24</v>
      </c>
      <c r="B67" s="595" t="s">
        <v>550</v>
      </c>
      <c r="C67" s="768" t="s">
        <v>738</v>
      </c>
      <c r="D67" s="59" t="s">
        <v>35</v>
      </c>
      <c r="E67" s="59" t="s">
        <v>327</v>
      </c>
      <c r="F67" s="5">
        <v>80440070506</v>
      </c>
      <c r="G67" s="5">
        <v>80440070506</v>
      </c>
    </row>
    <row r="68" spans="1:7" x14ac:dyDescent="0.2">
      <c r="A68" s="7">
        <v>25</v>
      </c>
      <c r="B68" s="595" t="s">
        <v>586</v>
      </c>
      <c r="C68" s="595" t="s">
        <v>738</v>
      </c>
      <c r="D68" s="60" t="s">
        <v>21</v>
      </c>
      <c r="E68" s="60" t="s">
        <v>300</v>
      </c>
      <c r="F68" s="7">
        <v>80440030169</v>
      </c>
      <c r="G68" s="7">
        <v>80440030169</v>
      </c>
    </row>
    <row r="69" spans="1:7" x14ac:dyDescent="0.2">
      <c r="A69" s="4"/>
      <c r="B69" s="596"/>
      <c r="C69" s="596"/>
      <c r="D69" s="36"/>
      <c r="E69" s="36"/>
      <c r="F69" s="4">
        <v>80440030169</v>
      </c>
      <c r="G69" s="4">
        <v>80440030169</v>
      </c>
    </row>
    <row r="70" spans="1:7" x14ac:dyDescent="0.2">
      <c r="A70" s="7">
        <v>26</v>
      </c>
      <c r="B70" s="614" t="s">
        <v>587</v>
      </c>
      <c r="C70" s="614" t="s">
        <v>738</v>
      </c>
      <c r="D70" s="355" t="s">
        <v>54</v>
      </c>
      <c r="E70" s="74" t="s">
        <v>250</v>
      </c>
      <c r="F70" s="180"/>
      <c r="G70" s="180"/>
    </row>
    <row r="71" spans="1:7" x14ac:dyDescent="0.2">
      <c r="A71" s="52"/>
      <c r="B71" s="614"/>
      <c r="C71" s="614"/>
      <c r="D71" s="178" t="s">
        <v>228</v>
      </c>
      <c r="E71" s="224"/>
      <c r="F71" s="261">
        <v>80440120448</v>
      </c>
      <c r="G71" s="261">
        <v>80440120448</v>
      </c>
    </row>
    <row r="72" spans="1:7" x14ac:dyDescent="0.2">
      <c r="A72" s="9"/>
      <c r="B72" s="599"/>
      <c r="C72" s="599"/>
      <c r="D72" s="178" t="s">
        <v>229</v>
      </c>
      <c r="E72" s="178"/>
      <c r="F72" s="61">
        <v>80440120448</v>
      </c>
      <c r="G72" s="61">
        <v>80440120448</v>
      </c>
    </row>
    <row r="73" spans="1:7" x14ac:dyDescent="0.2">
      <c r="A73" s="4"/>
      <c r="B73" s="596"/>
      <c r="C73" s="596"/>
      <c r="D73" s="179" t="s">
        <v>230</v>
      </c>
      <c r="E73" s="179"/>
      <c r="F73" s="62">
        <v>80440120448</v>
      </c>
      <c r="G73" s="62">
        <v>80440120448</v>
      </c>
    </row>
    <row r="74" spans="1:7" x14ac:dyDescent="0.2">
      <c r="A74" s="5">
        <v>27</v>
      </c>
      <c r="B74" s="610" t="s">
        <v>588</v>
      </c>
      <c r="C74" s="610" t="s">
        <v>738</v>
      </c>
      <c r="D74" s="59" t="s">
        <v>51</v>
      </c>
      <c r="E74" s="59" t="s">
        <v>250</v>
      </c>
      <c r="F74" s="125">
        <v>80440120211</v>
      </c>
      <c r="G74" s="125">
        <v>80440120211</v>
      </c>
    </row>
    <row r="75" spans="1:7" x14ac:dyDescent="0.2">
      <c r="A75" s="7">
        <v>28</v>
      </c>
      <c r="B75" s="595" t="s">
        <v>537</v>
      </c>
      <c r="C75" s="595" t="s">
        <v>738</v>
      </c>
      <c r="D75" s="60" t="s">
        <v>29</v>
      </c>
      <c r="E75" s="60" t="s">
        <v>248</v>
      </c>
      <c r="F75" s="7">
        <v>80440130325</v>
      </c>
      <c r="G75" s="7">
        <v>80440130325</v>
      </c>
    </row>
    <row r="76" spans="1:7" x14ac:dyDescent="0.2">
      <c r="A76" s="9"/>
      <c r="B76" s="599"/>
      <c r="C76" s="769"/>
      <c r="D76" s="263" t="s">
        <v>271</v>
      </c>
      <c r="E76" s="217"/>
      <c r="F76" s="219">
        <v>80440130325</v>
      </c>
      <c r="G76" s="219">
        <v>80440130325</v>
      </c>
    </row>
    <row r="77" spans="1:7" x14ac:dyDescent="0.2">
      <c r="A77" s="9"/>
      <c r="B77" s="599"/>
      <c r="C77" s="599"/>
      <c r="D77" s="217" t="s">
        <v>269</v>
      </c>
      <c r="E77" s="217"/>
      <c r="F77" s="182">
        <v>80440130325</v>
      </c>
      <c r="G77" s="182">
        <v>80440130325</v>
      </c>
    </row>
    <row r="78" spans="1:7" x14ac:dyDescent="0.2">
      <c r="A78" s="9"/>
      <c r="B78" s="599" t="s">
        <v>577</v>
      </c>
      <c r="C78" s="599" t="s">
        <v>738</v>
      </c>
      <c r="D78" s="257" t="s">
        <v>179</v>
      </c>
      <c r="E78" s="37"/>
      <c r="F78" s="78"/>
      <c r="G78" s="78"/>
    </row>
    <row r="79" spans="1:7" x14ac:dyDescent="0.2">
      <c r="A79" s="9"/>
      <c r="B79" s="599"/>
      <c r="C79" s="599"/>
      <c r="D79" s="35"/>
      <c r="E79" s="35"/>
      <c r="F79" s="61">
        <v>80440130325</v>
      </c>
      <c r="G79" s="61">
        <v>80440130325</v>
      </c>
    </row>
    <row r="80" spans="1:7" x14ac:dyDescent="0.2">
      <c r="A80" s="4"/>
      <c r="B80" s="596"/>
      <c r="C80" s="600"/>
      <c r="D80" s="217" t="s">
        <v>270</v>
      </c>
      <c r="E80" s="134"/>
      <c r="F80" s="135">
        <v>80440130325</v>
      </c>
      <c r="G80" s="135">
        <v>80440130325</v>
      </c>
    </row>
    <row r="81" spans="1:7" x14ac:dyDescent="0.2">
      <c r="A81" s="7">
        <v>29</v>
      </c>
      <c r="B81" s="595" t="s">
        <v>551</v>
      </c>
      <c r="C81" s="595" t="s">
        <v>738</v>
      </c>
      <c r="D81" s="60" t="s">
        <v>38</v>
      </c>
      <c r="E81" s="60" t="s">
        <v>327</v>
      </c>
      <c r="F81" s="7">
        <v>80440100212</v>
      </c>
      <c r="G81" s="7">
        <v>80440100212</v>
      </c>
    </row>
    <row r="82" spans="1:7" x14ac:dyDescent="0.2">
      <c r="A82" s="180">
        <v>30</v>
      </c>
      <c r="B82" s="616" t="s">
        <v>543</v>
      </c>
      <c r="C82" s="616" t="s">
        <v>738</v>
      </c>
      <c r="D82" s="60" t="s">
        <v>43</v>
      </c>
      <c r="E82" s="60" t="s">
        <v>254</v>
      </c>
      <c r="F82" s="180">
        <v>80440140147</v>
      </c>
      <c r="G82" s="180">
        <v>80440140147</v>
      </c>
    </row>
    <row r="83" spans="1:7" x14ac:dyDescent="0.2">
      <c r="A83" s="61"/>
      <c r="B83" s="606"/>
      <c r="C83" s="606"/>
      <c r="D83" s="35"/>
      <c r="E83" s="35"/>
      <c r="F83" s="78"/>
      <c r="G83" s="78"/>
    </row>
    <row r="84" spans="1:7" x14ac:dyDescent="0.2">
      <c r="A84" s="61"/>
      <c r="B84" s="606"/>
      <c r="C84" s="606"/>
      <c r="D84" s="35"/>
      <c r="E84" s="35"/>
      <c r="F84" s="237">
        <v>80440140125</v>
      </c>
      <c r="G84" s="237">
        <v>80440140125</v>
      </c>
    </row>
    <row r="85" spans="1:7" x14ac:dyDescent="0.2">
      <c r="A85" s="62"/>
      <c r="B85" s="617"/>
      <c r="C85" s="617"/>
      <c r="D85" s="132" t="s">
        <v>253</v>
      </c>
      <c r="E85" s="134"/>
      <c r="F85" s="135">
        <v>80440140147</v>
      </c>
      <c r="G85" s="135">
        <v>80440140147</v>
      </c>
    </row>
    <row r="86" spans="1:7" x14ac:dyDescent="0.2">
      <c r="A86" s="7">
        <v>31</v>
      </c>
      <c r="B86" s="595" t="s">
        <v>598</v>
      </c>
      <c r="C86" s="595" t="s">
        <v>740</v>
      </c>
      <c r="D86" s="60" t="s">
        <v>4</v>
      </c>
      <c r="E86" s="60" t="s">
        <v>332</v>
      </c>
      <c r="F86" s="7">
        <v>80440050120</v>
      </c>
      <c r="G86" s="7">
        <v>80440050120</v>
      </c>
    </row>
    <row r="87" spans="1:7" x14ac:dyDescent="0.2">
      <c r="A87" s="4"/>
      <c r="B87" s="596"/>
      <c r="C87" s="596"/>
      <c r="D87" s="36"/>
      <c r="E87" s="36"/>
      <c r="F87" s="4">
        <v>80440020287</v>
      </c>
      <c r="G87" s="4">
        <v>80440050120</v>
      </c>
    </row>
    <row r="88" spans="1:7" x14ac:dyDescent="0.2">
      <c r="A88" s="7">
        <v>32</v>
      </c>
      <c r="B88" s="595" t="s">
        <v>612</v>
      </c>
      <c r="C88" s="595" t="s">
        <v>739</v>
      </c>
      <c r="D88" s="60" t="s">
        <v>24</v>
      </c>
      <c r="E88" s="60" t="s">
        <v>280</v>
      </c>
      <c r="F88" s="7">
        <v>80440100110</v>
      </c>
      <c r="G88" s="7">
        <v>80440100110</v>
      </c>
    </row>
    <row r="89" spans="1:7" x14ac:dyDescent="0.2">
      <c r="A89" s="4"/>
      <c r="B89" s="596"/>
      <c r="C89" s="596"/>
      <c r="D89" s="36"/>
      <c r="E89" s="36"/>
      <c r="F89" s="4">
        <v>80440100110</v>
      </c>
      <c r="G89" s="4">
        <v>80440100110</v>
      </c>
    </row>
    <row r="90" spans="1:7" x14ac:dyDescent="0.2">
      <c r="A90" s="10">
        <v>33</v>
      </c>
      <c r="B90" s="595" t="s">
        <v>578</v>
      </c>
      <c r="C90" s="613" t="s">
        <v>738</v>
      </c>
      <c r="D90" s="42" t="s">
        <v>30</v>
      </c>
      <c r="E90" s="42" t="s">
        <v>248</v>
      </c>
      <c r="F90" s="10">
        <v>80440130342</v>
      </c>
      <c r="G90" s="10">
        <v>80440130342</v>
      </c>
    </row>
    <row r="91" spans="1:7" x14ac:dyDescent="0.2">
      <c r="A91" s="5">
        <v>34</v>
      </c>
      <c r="B91" s="595" t="s">
        <v>599</v>
      </c>
      <c r="C91" s="768" t="s">
        <v>738</v>
      </c>
      <c r="D91" s="59" t="s">
        <v>48</v>
      </c>
      <c r="E91" s="59" t="s">
        <v>332</v>
      </c>
      <c r="F91" s="5">
        <v>80440050134</v>
      </c>
      <c r="G91" s="5">
        <v>80440050134</v>
      </c>
    </row>
    <row r="92" spans="1:7" x14ac:dyDescent="0.2">
      <c r="A92" s="7">
        <v>35</v>
      </c>
      <c r="B92" s="595" t="s">
        <v>545</v>
      </c>
      <c r="C92" s="595" t="s">
        <v>738</v>
      </c>
      <c r="D92" s="60" t="s">
        <v>53</v>
      </c>
      <c r="E92" s="60" t="s">
        <v>250</v>
      </c>
      <c r="F92" s="180">
        <v>80440120059</v>
      </c>
      <c r="G92" s="180">
        <v>80440120005</v>
      </c>
    </row>
    <row r="93" spans="1:7" x14ac:dyDescent="0.2">
      <c r="A93" s="4"/>
      <c r="B93" s="596"/>
      <c r="C93" s="596"/>
      <c r="D93" s="36"/>
      <c r="E93" s="36"/>
      <c r="F93" s="62">
        <v>80440120003</v>
      </c>
      <c r="G93" s="62">
        <v>80440120002</v>
      </c>
    </row>
    <row r="94" spans="1:7" x14ac:dyDescent="0.2">
      <c r="A94" s="9"/>
      <c r="B94" s="599" t="s">
        <v>589</v>
      </c>
      <c r="C94" s="599" t="s">
        <v>738</v>
      </c>
      <c r="D94" s="257" t="s">
        <v>472</v>
      </c>
      <c r="E94" s="257" t="s">
        <v>250</v>
      </c>
      <c r="F94" s="61">
        <v>80440120212</v>
      </c>
      <c r="G94" s="61">
        <v>80440120212</v>
      </c>
    </row>
    <row r="95" spans="1:7" x14ac:dyDescent="0.2">
      <c r="A95" s="364"/>
      <c r="B95" s="600"/>
      <c r="C95" s="600"/>
      <c r="D95" s="430"/>
      <c r="E95" s="356"/>
      <c r="F95" s="464"/>
      <c r="G95" s="464"/>
    </row>
    <row r="96" spans="1:7" x14ac:dyDescent="0.2">
      <c r="A96" s="364"/>
      <c r="B96" s="600"/>
      <c r="C96" s="600"/>
      <c r="D96" s="430"/>
      <c r="E96" s="356"/>
      <c r="F96" s="431">
        <v>80440120459</v>
      </c>
      <c r="G96" s="431">
        <v>80440120459</v>
      </c>
    </row>
    <row r="97" spans="1:7" x14ac:dyDescent="0.2">
      <c r="A97" s="4"/>
      <c r="B97" s="596"/>
      <c r="C97" s="596"/>
      <c r="D97" s="209" t="s">
        <v>490</v>
      </c>
      <c r="E97" s="209"/>
      <c r="F97" s="206">
        <v>80440120212</v>
      </c>
      <c r="G97" s="206">
        <v>80440120212</v>
      </c>
    </row>
    <row r="98" spans="1:7" x14ac:dyDescent="0.2">
      <c r="A98" s="5">
        <v>36</v>
      </c>
      <c r="B98" s="610" t="s">
        <v>590</v>
      </c>
      <c r="C98" s="610" t="s">
        <v>738</v>
      </c>
      <c r="D98" s="73" t="s">
        <v>473</v>
      </c>
      <c r="E98" s="73" t="s">
        <v>250</v>
      </c>
      <c r="F98" s="125">
        <v>80440120212</v>
      </c>
      <c r="G98" s="125">
        <v>80440120212</v>
      </c>
    </row>
    <row r="99" spans="1:7" x14ac:dyDescent="0.2">
      <c r="A99" s="18">
        <v>37</v>
      </c>
      <c r="B99" s="610" t="s">
        <v>591</v>
      </c>
      <c r="C99" s="613" t="s">
        <v>738</v>
      </c>
      <c r="D99" s="41" t="s">
        <v>56</v>
      </c>
      <c r="E99" s="41" t="s">
        <v>250</v>
      </c>
      <c r="F99" s="54">
        <v>80440120214</v>
      </c>
      <c r="G99" s="54">
        <v>80440120214</v>
      </c>
    </row>
    <row r="100" spans="1:7" x14ac:dyDescent="0.2">
      <c r="A100" s="7">
        <v>38</v>
      </c>
      <c r="B100" s="614" t="s">
        <v>581</v>
      </c>
      <c r="C100" s="614" t="s">
        <v>738</v>
      </c>
      <c r="D100" s="60" t="s">
        <v>9</v>
      </c>
      <c r="E100" s="60" t="s">
        <v>369</v>
      </c>
      <c r="F100" s="7">
        <v>80440050109</v>
      </c>
      <c r="G100" s="7">
        <v>80440050109</v>
      </c>
    </row>
    <row r="101" spans="1:7" x14ac:dyDescent="0.2">
      <c r="A101" s="4"/>
      <c r="B101" s="596"/>
      <c r="C101" s="596"/>
      <c r="D101" s="36"/>
      <c r="E101" s="36"/>
      <c r="F101" s="4">
        <v>80440010129</v>
      </c>
      <c r="G101" s="4">
        <v>80440050109</v>
      </c>
    </row>
    <row r="102" spans="1:7" x14ac:dyDescent="0.2">
      <c r="A102" s="7">
        <v>39</v>
      </c>
      <c r="B102" s="595" t="s">
        <v>594</v>
      </c>
      <c r="C102" s="595" t="s">
        <v>738</v>
      </c>
      <c r="D102" s="74" t="s">
        <v>57</v>
      </c>
      <c r="E102" s="74" t="s">
        <v>464</v>
      </c>
      <c r="F102" s="7">
        <v>80440060091</v>
      </c>
      <c r="G102" s="7">
        <v>80440060091</v>
      </c>
    </row>
    <row r="103" spans="1:7" x14ac:dyDescent="0.2">
      <c r="A103" s="9"/>
      <c r="B103" s="599"/>
      <c r="C103" s="599"/>
      <c r="D103" s="217" t="s">
        <v>381</v>
      </c>
      <c r="E103" s="221"/>
      <c r="F103" s="219">
        <v>80440060091</v>
      </c>
      <c r="G103" s="219">
        <v>80440060091</v>
      </c>
    </row>
    <row r="104" spans="1:7" x14ac:dyDescent="0.2">
      <c r="A104" s="4"/>
      <c r="B104" s="598"/>
      <c r="C104" s="598"/>
      <c r="D104" s="132"/>
      <c r="E104" s="132"/>
      <c r="F104" s="135">
        <v>80440060091</v>
      </c>
      <c r="G104" s="135">
        <v>80440060091</v>
      </c>
    </row>
    <row r="105" spans="1:7" x14ac:dyDescent="0.2">
      <c r="A105" s="7">
        <v>40</v>
      </c>
      <c r="B105" s="595" t="s">
        <v>574</v>
      </c>
      <c r="C105" s="595" t="s">
        <v>738</v>
      </c>
      <c r="D105" s="74" t="s">
        <v>28</v>
      </c>
      <c r="E105" s="74" t="s">
        <v>248</v>
      </c>
      <c r="F105" s="7">
        <v>80440130354</v>
      </c>
      <c r="G105" s="7">
        <v>80440130354</v>
      </c>
    </row>
    <row r="106" spans="1:7" x14ac:dyDescent="0.2">
      <c r="A106" s="4"/>
      <c r="B106" s="596"/>
      <c r="C106" s="596"/>
      <c r="D106" s="36"/>
      <c r="E106" s="36"/>
      <c r="F106" s="128">
        <v>80440130355</v>
      </c>
      <c r="G106" s="128">
        <v>80440130354</v>
      </c>
    </row>
    <row r="107" spans="1:7" x14ac:dyDescent="0.2">
      <c r="A107" s="7">
        <v>41</v>
      </c>
      <c r="B107" s="595" t="s">
        <v>592</v>
      </c>
      <c r="C107" s="595" t="s">
        <v>738</v>
      </c>
      <c r="D107" s="60" t="s">
        <v>52</v>
      </c>
      <c r="E107" s="60" t="s">
        <v>250</v>
      </c>
      <c r="F107" s="180">
        <v>80440120003</v>
      </c>
      <c r="G107" s="180">
        <v>80440120002</v>
      </c>
    </row>
    <row r="108" spans="1:7" x14ac:dyDescent="0.2">
      <c r="A108" s="4"/>
      <c r="B108" s="598"/>
      <c r="C108" s="598"/>
      <c r="D108" s="213" t="s">
        <v>233</v>
      </c>
      <c r="E108" s="213"/>
      <c r="F108" s="272">
        <v>80440120003</v>
      </c>
      <c r="G108" s="272">
        <v>80440120002</v>
      </c>
    </row>
    <row r="109" spans="1:7" x14ac:dyDescent="0.2">
      <c r="A109" s="52"/>
      <c r="B109" s="595"/>
      <c r="C109" s="614" t="s">
        <v>738</v>
      </c>
      <c r="D109" s="425" t="s">
        <v>461</v>
      </c>
      <c r="E109" s="95" t="s">
        <v>327</v>
      </c>
      <c r="F109" s="52"/>
      <c r="G109" s="52"/>
    </row>
    <row r="110" spans="1:7" x14ac:dyDescent="0.2">
      <c r="A110" s="39"/>
      <c r="B110" s="599" t="s">
        <v>552</v>
      </c>
      <c r="C110" s="599"/>
      <c r="D110" s="178" t="s">
        <v>517</v>
      </c>
      <c r="E110" s="37"/>
      <c r="F110" s="39">
        <v>80440040214</v>
      </c>
      <c r="G110" s="39">
        <v>80440040214</v>
      </c>
    </row>
    <row r="111" spans="1:7" x14ac:dyDescent="0.2">
      <c r="A111" s="39"/>
      <c r="B111" s="615"/>
      <c r="C111" s="615"/>
      <c r="D111" s="178"/>
      <c r="E111" s="37"/>
      <c r="F111" s="78"/>
      <c r="G111" s="78"/>
    </row>
    <row r="112" spans="1:7" x14ac:dyDescent="0.2">
      <c r="A112" s="39"/>
      <c r="B112" s="599" t="s">
        <v>553</v>
      </c>
      <c r="C112" s="599"/>
      <c r="D112" s="178" t="s">
        <v>518</v>
      </c>
      <c r="E112" s="37"/>
      <c r="F112" s="39">
        <v>80440040214</v>
      </c>
      <c r="G112" s="39">
        <v>80440040214</v>
      </c>
    </row>
    <row r="113" spans="1:7" x14ac:dyDescent="0.2">
      <c r="A113" s="39"/>
      <c r="B113" s="599" t="s">
        <v>554</v>
      </c>
      <c r="C113" s="599"/>
      <c r="D113" s="178" t="s">
        <v>519</v>
      </c>
      <c r="E113" s="37"/>
      <c r="F113" s="39">
        <v>80440040214</v>
      </c>
      <c r="G113" s="39">
        <v>80440040214</v>
      </c>
    </row>
    <row r="114" spans="1:7" x14ac:dyDescent="0.2">
      <c r="A114" s="39"/>
      <c r="B114" s="615"/>
      <c r="C114" s="615"/>
      <c r="D114" s="217" t="s">
        <v>520</v>
      </c>
      <c r="E114" s="217"/>
      <c r="F114" s="182">
        <v>80440040214</v>
      </c>
      <c r="G114" s="182">
        <v>80440040214</v>
      </c>
    </row>
    <row r="115" spans="1:7" x14ac:dyDescent="0.2">
      <c r="A115" s="39"/>
      <c r="B115" s="599" t="s">
        <v>555</v>
      </c>
      <c r="C115" s="599"/>
      <c r="D115" s="178" t="s">
        <v>521</v>
      </c>
      <c r="E115" s="37"/>
      <c r="F115" s="39">
        <v>80440040214</v>
      </c>
      <c r="G115" s="39">
        <v>80440040214</v>
      </c>
    </row>
    <row r="116" spans="1:7" x14ac:dyDescent="0.2">
      <c r="A116" s="39"/>
      <c r="B116" s="615"/>
      <c r="C116" s="615"/>
      <c r="D116" s="178"/>
      <c r="E116" s="37"/>
      <c r="F116" s="39">
        <v>80440040214</v>
      </c>
      <c r="G116" s="39">
        <v>80440040214</v>
      </c>
    </row>
    <row r="117" spans="1:7" x14ac:dyDescent="0.2">
      <c r="A117" s="39"/>
      <c r="B117" s="599" t="s">
        <v>556</v>
      </c>
      <c r="C117" s="599"/>
      <c r="D117" s="178" t="s">
        <v>522</v>
      </c>
      <c r="E117" s="37"/>
      <c r="F117" s="39">
        <v>80440040214</v>
      </c>
      <c r="G117" s="39">
        <v>80440040214</v>
      </c>
    </row>
    <row r="118" spans="1:7" x14ac:dyDescent="0.2">
      <c r="A118" s="39"/>
      <c r="B118" s="599" t="s">
        <v>557</v>
      </c>
      <c r="C118" s="599"/>
      <c r="D118" s="178" t="s">
        <v>523</v>
      </c>
      <c r="E118" s="37"/>
      <c r="F118" s="39">
        <v>80440040214</v>
      </c>
      <c r="G118" s="39">
        <v>80440040214</v>
      </c>
    </row>
    <row r="119" spans="1:7" s="34" customFormat="1" x14ac:dyDescent="0.2">
      <c r="A119" s="39"/>
      <c r="B119" s="599" t="s">
        <v>558</v>
      </c>
      <c r="C119" s="599"/>
      <c r="D119" s="178" t="s">
        <v>524</v>
      </c>
      <c r="E119" s="37"/>
      <c r="F119" s="39">
        <v>80440040214</v>
      </c>
      <c r="G119" s="39">
        <v>80440040214</v>
      </c>
    </row>
    <row r="120" spans="1:7" x14ac:dyDescent="0.2">
      <c r="A120" s="39"/>
      <c r="B120" s="599" t="s">
        <v>559</v>
      </c>
      <c r="C120" s="599"/>
      <c r="D120" s="178" t="s">
        <v>525</v>
      </c>
      <c r="E120" s="37"/>
      <c r="F120" s="39">
        <v>80440040214</v>
      </c>
      <c r="G120" s="39">
        <v>80440040214</v>
      </c>
    </row>
    <row r="121" spans="1:7" x14ac:dyDescent="0.2">
      <c r="A121" s="39"/>
      <c r="B121" s="599" t="s">
        <v>560</v>
      </c>
      <c r="C121" s="599"/>
      <c r="D121" s="178" t="s">
        <v>526</v>
      </c>
      <c r="E121" s="37"/>
      <c r="F121" s="39">
        <v>80440040214</v>
      </c>
      <c r="G121" s="39">
        <v>80440040214</v>
      </c>
    </row>
    <row r="122" spans="1:7" x14ac:dyDescent="0.2">
      <c r="A122" s="40"/>
      <c r="B122" s="596" t="s">
        <v>561</v>
      </c>
      <c r="C122" s="596"/>
      <c r="D122" s="179" t="s">
        <v>527</v>
      </c>
      <c r="E122" s="38"/>
      <c r="F122" s="40">
        <v>80440040214</v>
      </c>
      <c r="G122" s="40">
        <v>80440040214</v>
      </c>
    </row>
    <row r="123" spans="1:7" x14ac:dyDescent="0.2">
      <c r="A123" s="7">
        <v>42</v>
      </c>
      <c r="B123" s="595" t="s">
        <v>582</v>
      </c>
      <c r="C123" s="595" t="s">
        <v>739</v>
      </c>
      <c r="D123" s="60" t="s">
        <v>10</v>
      </c>
      <c r="E123" s="60" t="s">
        <v>369</v>
      </c>
      <c r="F123" s="180">
        <v>80440020229</v>
      </c>
      <c r="G123" s="180">
        <v>80440020229</v>
      </c>
    </row>
    <row r="124" spans="1:7" x14ac:dyDescent="0.2">
      <c r="A124" s="9"/>
      <c r="B124" s="599"/>
      <c r="C124" s="599"/>
      <c r="D124" s="35"/>
      <c r="E124" s="35"/>
      <c r="F124" s="61">
        <v>80440010050</v>
      </c>
      <c r="G124" s="61">
        <v>80440020229</v>
      </c>
    </row>
    <row r="125" spans="1:7" x14ac:dyDescent="0.2">
      <c r="A125" s="4"/>
      <c r="B125" s="596"/>
      <c r="C125" s="596"/>
      <c r="D125" s="132" t="s">
        <v>370</v>
      </c>
      <c r="E125" s="134"/>
      <c r="F125" s="135">
        <v>80440010050</v>
      </c>
      <c r="G125" s="135">
        <v>80440020229</v>
      </c>
    </row>
    <row r="126" spans="1:7" x14ac:dyDescent="0.2">
      <c r="A126" s="7">
        <v>43</v>
      </c>
      <c r="B126" s="595" t="s">
        <v>572</v>
      </c>
      <c r="C126" s="595" t="s">
        <v>738</v>
      </c>
      <c r="D126" s="60" t="s">
        <v>59</v>
      </c>
      <c r="E126" s="60" t="s">
        <v>249</v>
      </c>
      <c r="F126" s="180">
        <v>80440120216</v>
      </c>
      <c r="G126" s="180">
        <v>80440120216</v>
      </c>
    </row>
    <row r="127" spans="1:7" x14ac:dyDescent="0.2">
      <c r="A127" s="4"/>
      <c r="B127" s="596"/>
      <c r="C127" s="596"/>
      <c r="D127" s="132" t="s">
        <v>223</v>
      </c>
      <c r="E127" s="132"/>
      <c r="F127" s="135">
        <v>80440120216</v>
      </c>
      <c r="G127" s="135">
        <v>80440120216</v>
      </c>
    </row>
    <row r="128" spans="1:7" s="12" customFormat="1" ht="12" customHeight="1" x14ac:dyDescent="0.25">
      <c r="A128" s="620">
        <v>44</v>
      </c>
      <c r="B128" s="619" t="s">
        <v>546</v>
      </c>
      <c r="C128" s="770" t="s">
        <v>738</v>
      </c>
      <c r="D128" s="216" t="s">
        <v>16</v>
      </c>
      <c r="E128" s="216" t="s">
        <v>317</v>
      </c>
      <c r="F128" s="620">
        <v>80440040311</v>
      </c>
      <c r="G128" s="620">
        <v>80440040311</v>
      </c>
    </row>
    <row r="129" spans="1:7" x14ac:dyDescent="0.2">
      <c r="A129" s="5">
        <v>45</v>
      </c>
      <c r="B129" s="614" t="s">
        <v>562</v>
      </c>
      <c r="C129" s="613" t="s">
        <v>738</v>
      </c>
      <c r="D129" s="59" t="s">
        <v>15</v>
      </c>
      <c r="E129" s="59" t="s">
        <v>327</v>
      </c>
      <c r="F129" s="5">
        <v>80440040310</v>
      </c>
      <c r="G129" s="5">
        <v>80440040310</v>
      </c>
    </row>
    <row r="130" spans="1:7" x14ac:dyDescent="0.2">
      <c r="A130" s="10">
        <v>46</v>
      </c>
      <c r="B130" s="595" t="s">
        <v>563</v>
      </c>
      <c r="C130" s="613" t="s">
        <v>738</v>
      </c>
      <c r="D130" s="42" t="s">
        <v>36</v>
      </c>
      <c r="E130" s="42" t="s">
        <v>327</v>
      </c>
      <c r="F130" s="10">
        <v>80440070505</v>
      </c>
      <c r="G130" s="10">
        <v>80440070505</v>
      </c>
    </row>
    <row r="131" spans="1:7" x14ac:dyDescent="0.2">
      <c r="A131" s="7">
        <v>47</v>
      </c>
      <c r="B131" s="595"/>
      <c r="C131" s="595" t="s">
        <v>739</v>
      </c>
      <c r="D131" s="291" t="s">
        <v>329</v>
      </c>
      <c r="E131" s="60" t="s">
        <v>332</v>
      </c>
      <c r="F131" s="7"/>
      <c r="G131" s="7"/>
    </row>
    <row r="132" spans="1:7" x14ac:dyDescent="0.2">
      <c r="A132" s="52"/>
      <c r="B132" s="614" t="s">
        <v>600</v>
      </c>
      <c r="C132" s="614"/>
      <c r="D132" s="234" t="s">
        <v>330</v>
      </c>
      <c r="E132" s="95"/>
      <c r="F132" s="322"/>
      <c r="G132" s="322"/>
    </row>
    <row r="133" spans="1:7" x14ac:dyDescent="0.2">
      <c r="A133" s="9"/>
      <c r="B133" s="599"/>
      <c r="C133" s="599"/>
      <c r="D133" s="234"/>
      <c r="E133" s="35"/>
      <c r="F133" s="9">
        <v>80440020202</v>
      </c>
      <c r="G133" s="9">
        <v>80440020202</v>
      </c>
    </row>
    <row r="134" spans="1:7" x14ac:dyDescent="0.2">
      <c r="A134" s="9"/>
      <c r="B134" s="599" t="s">
        <v>601</v>
      </c>
      <c r="C134" s="599"/>
      <c r="D134" s="178" t="s">
        <v>337</v>
      </c>
      <c r="E134" s="37"/>
      <c r="F134" s="9">
        <v>80440020202</v>
      </c>
      <c r="G134" s="9">
        <v>80440020202</v>
      </c>
    </row>
    <row r="135" spans="1:7" x14ac:dyDescent="0.2">
      <c r="A135" s="9"/>
      <c r="B135" s="599"/>
      <c r="C135" s="599"/>
      <c r="D135" s="217" t="s">
        <v>175</v>
      </c>
      <c r="E135" s="217"/>
      <c r="F135" s="219">
        <v>80440020202</v>
      </c>
      <c r="G135" s="219">
        <v>80440020202</v>
      </c>
    </row>
    <row r="136" spans="1:7" x14ac:dyDescent="0.2">
      <c r="A136" s="9"/>
      <c r="B136" s="599" t="s">
        <v>602</v>
      </c>
      <c r="C136" s="599"/>
      <c r="D136" s="178" t="s">
        <v>338</v>
      </c>
      <c r="E136" s="37"/>
      <c r="F136" s="9">
        <v>80440020202</v>
      </c>
      <c r="G136" s="9">
        <v>80440020202</v>
      </c>
    </row>
    <row r="137" spans="1:7" x14ac:dyDescent="0.2">
      <c r="A137" s="9"/>
      <c r="B137" s="599"/>
      <c r="C137" s="599"/>
      <c r="D137" s="37"/>
      <c r="E137" s="37"/>
      <c r="F137" s="9">
        <v>80440020202</v>
      </c>
      <c r="G137" s="9">
        <v>80440020202</v>
      </c>
    </row>
    <row r="138" spans="1:7" x14ac:dyDescent="0.2">
      <c r="A138" s="9"/>
      <c r="B138" s="599" t="s">
        <v>603</v>
      </c>
      <c r="C138" s="599"/>
      <c r="D138" s="178" t="s">
        <v>336</v>
      </c>
      <c r="E138" s="37"/>
      <c r="F138" s="9">
        <v>80440020202</v>
      </c>
      <c r="G138" s="9">
        <v>80440020202</v>
      </c>
    </row>
    <row r="139" spans="1:7" x14ac:dyDescent="0.2">
      <c r="A139" s="9"/>
      <c r="B139" s="599" t="s">
        <v>604</v>
      </c>
      <c r="C139" s="599"/>
      <c r="D139" s="178" t="s">
        <v>335</v>
      </c>
      <c r="E139" s="37"/>
      <c r="F139" s="61">
        <v>80440020202</v>
      </c>
      <c r="G139" s="61">
        <v>80440020202</v>
      </c>
    </row>
    <row r="140" spans="1:7" x14ac:dyDescent="0.2">
      <c r="A140" s="9"/>
      <c r="B140" s="599" t="s">
        <v>605</v>
      </c>
      <c r="C140" s="599"/>
      <c r="D140" s="178" t="s">
        <v>334</v>
      </c>
      <c r="E140" s="37"/>
      <c r="F140" s="61">
        <v>80440020202</v>
      </c>
      <c r="G140" s="61">
        <v>80440020202</v>
      </c>
    </row>
    <row r="141" spans="1:7" x14ac:dyDescent="0.2">
      <c r="A141" s="9"/>
      <c r="B141" s="599" t="s">
        <v>606</v>
      </c>
      <c r="C141" s="599"/>
      <c r="D141" s="178" t="s">
        <v>333</v>
      </c>
      <c r="E141" s="37"/>
      <c r="F141" s="9">
        <v>80440020202</v>
      </c>
      <c r="G141" s="9">
        <v>80440020202</v>
      </c>
    </row>
    <row r="142" spans="1:7" x14ac:dyDescent="0.2">
      <c r="A142" s="9"/>
      <c r="B142" s="599" t="s">
        <v>607</v>
      </c>
      <c r="C142" s="599"/>
      <c r="D142" s="178" t="s">
        <v>331</v>
      </c>
      <c r="E142" s="37"/>
      <c r="F142" s="9">
        <v>80440020202</v>
      </c>
      <c r="G142" s="9">
        <v>80440020202</v>
      </c>
    </row>
    <row r="143" spans="1:7" x14ac:dyDescent="0.2">
      <c r="A143" s="7">
        <v>48</v>
      </c>
      <c r="B143" s="595" t="s">
        <v>608</v>
      </c>
      <c r="C143" s="595" t="s">
        <v>738</v>
      </c>
      <c r="D143" s="60" t="s">
        <v>50</v>
      </c>
      <c r="E143" s="60" t="s">
        <v>332</v>
      </c>
      <c r="F143" s="254"/>
      <c r="G143" s="254"/>
    </row>
    <row r="144" spans="1:7" x14ac:dyDescent="0.2">
      <c r="A144" s="4"/>
      <c r="B144" s="596"/>
      <c r="C144" s="596"/>
      <c r="D144" s="36"/>
      <c r="E144" s="36"/>
      <c r="F144" s="62">
        <v>80440050122</v>
      </c>
      <c r="G144" s="62">
        <v>80440050122</v>
      </c>
    </row>
    <row r="145" spans="1:7" x14ac:dyDescent="0.2">
      <c r="A145" s="7">
        <v>49</v>
      </c>
      <c r="B145" s="595" t="s">
        <v>613</v>
      </c>
      <c r="C145" s="595" t="s">
        <v>739</v>
      </c>
      <c r="D145" s="75" t="s">
        <v>25</v>
      </c>
      <c r="E145" s="75" t="s">
        <v>280</v>
      </c>
      <c r="F145" s="9">
        <v>80440100210</v>
      </c>
      <c r="G145" s="276">
        <v>80440100210</v>
      </c>
    </row>
    <row r="146" spans="1:7" x14ac:dyDescent="0.2">
      <c r="A146" s="9"/>
      <c r="B146" s="599"/>
      <c r="C146" s="599"/>
      <c r="D146" s="275"/>
      <c r="E146" s="275"/>
      <c r="F146" s="61">
        <v>80440100196</v>
      </c>
      <c r="G146" s="488">
        <v>80440100128</v>
      </c>
    </row>
    <row r="147" spans="1:7" x14ac:dyDescent="0.2">
      <c r="A147" s="7">
        <v>50</v>
      </c>
      <c r="B147" s="595" t="s">
        <v>614</v>
      </c>
      <c r="C147" s="595" t="s">
        <v>738</v>
      </c>
      <c r="D147" s="60" t="s">
        <v>19</v>
      </c>
      <c r="E147" s="60" t="s">
        <v>280</v>
      </c>
      <c r="F147" s="254"/>
      <c r="G147" s="254"/>
    </row>
    <row r="148" spans="1:7" x14ac:dyDescent="0.2">
      <c r="A148" s="9"/>
      <c r="B148" s="597"/>
      <c r="C148" s="597"/>
      <c r="D148" s="37"/>
      <c r="E148" s="37"/>
      <c r="F148" s="9">
        <v>80440030170</v>
      </c>
      <c r="G148" s="9">
        <v>80440030170</v>
      </c>
    </row>
    <row r="149" spans="1:7" x14ac:dyDescent="0.2">
      <c r="A149" s="4"/>
      <c r="B149" s="598"/>
      <c r="C149" s="598"/>
      <c r="D149" s="38"/>
      <c r="E149" s="38"/>
      <c r="F149" s="77"/>
      <c r="G149" s="77"/>
    </row>
    <row r="150" spans="1:7" x14ac:dyDescent="0.2">
      <c r="A150" s="7">
        <v>51</v>
      </c>
      <c r="B150" s="595" t="s">
        <v>615</v>
      </c>
      <c r="C150" s="595" t="s">
        <v>738</v>
      </c>
      <c r="D150" s="74" t="s">
        <v>20</v>
      </c>
      <c r="E150" s="74" t="s">
        <v>280</v>
      </c>
      <c r="F150" s="254"/>
      <c r="G150" s="254"/>
    </row>
    <row r="151" spans="1:7" x14ac:dyDescent="0.2">
      <c r="A151" s="9"/>
      <c r="B151" s="599"/>
      <c r="C151" s="599"/>
      <c r="D151" s="280"/>
      <c r="E151" s="280"/>
      <c r="F151" s="9">
        <v>80440030312</v>
      </c>
      <c r="G151" s="9">
        <v>80440030312</v>
      </c>
    </row>
    <row r="152" spans="1:7" x14ac:dyDescent="0.2">
      <c r="A152" s="4"/>
      <c r="B152" s="596"/>
      <c r="C152" s="596"/>
      <c r="D152" s="281"/>
      <c r="E152" s="281"/>
      <c r="F152" s="77"/>
      <c r="G152" s="77"/>
    </row>
    <row r="153" spans="1:7" x14ac:dyDescent="0.2">
      <c r="A153" s="7">
        <v>52</v>
      </c>
      <c r="B153" s="595" t="s">
        <v>564</v>
      </c>
      <c r="C153" s="595" t="s">
        <v>738</v>
      </c>
      <c r="D153" s="60" t="s">
        <v>37</v>
      </c>
      <c r="E153" s="60" t="s">
        <v>327</v>
      </c>
      <c r="F153" s="7">
        <v>80440100213</v>
      </c>
      <c r="G153" s="7">
        <v>80440100213</v>
      </c>
    </row>
    <row r="154" spans="1:7" x14ac:dyDescent="0.2">
      <c r="A154" s="4"/>
      <c r="B154" s="596"/>
      <c r="C154" s="596"/>
      <c r="D154" s="36"/>
      <c r="E154" s="36"/>
      <c r="F154" s="77"/>
      <c r="G154" s="77"/>
    </row>
    <row r="155" spans="1:7" x14ac:dyDescent="0.2">
      <c r="A155" s="7">
        <v>53</v>
      </c>
      <c r="B155" s="595" t="s">
        <v>609</v>
      </c>
      <c r="C155" s="595" t="s">
        <v>739</v>
      </c>
      <c r="D155" s="60" t="s">
        <v>47</v>
      </c>
      <c r="E155" s="60" t="s">
        <v>464</v>
      </c>
      <c r="F155" s="7">
        <v>80440050111</v>
      </c>
      <c r="G155" s="7">
        <v>80440050111</v>
      </c>
    </row>
    <row r="156" spans="1:7" x14ac:dyDescent="0.2">
      <c r="A156" s="9"/>
      <c r="B156" s="599"/>
      <c r="C156" s="599"/>
      <c r="D156" s="35"/>
      <c r="E156" s="35"/>
      <c r="F156" s="9">
        <v>80440060058</v>
      </c>
      <c r="G156" s="9">
        <v>80440050111</v>
      </c>
    </row>
    <row r="157" spans="1:7" x14ac:dyDescent="0.2">
      <c r="A157" s="9"/>
      <c r="B157" s="599"/>
      <c r="C157" s="599"/>
      <c r="D157" s="35"/>
      <c r="E157" s="35"/>
      <c r="F157" s="9">
        <v>80440060090</v>
      </c>
      <c r="G157" s="9">
        <v>80440050111</v>
      </c>
    </row>
    <row r="158" spans="1:7" x14ac:dyDescent="0.2">
      <c r="A158" s="4"/>
      <c r="B158" s="596"/>
      <c r="C158" s="596"/>
      <c r="D158" s="36"/>
      <c r="E158" s="36"/>
      <c r="F158" s="77"/>
      <c r="G158" s="77"/>
    </row>
    <row r="159" spans="1:7" x14ac:dyDescent="0.2">
      <c r="A159" s="7">
        <v>54</v>
      </c>
      <c r="B159" s="595"/>
      <c r="C159" s="595" t="s">
        <v>738</v>
      </c>
      <c r="D159" s="291" t="s">
        <v>33</v>
      </c>
      <c r="E159" s="60" t="s">
        <v>327</v>
      </c>
      <c r="F159" s="7"/>
      <c r="G159" s="7"/>
    </row>
    <row r="160" spans="1:7" x14ac:dyDescent="0.2">
      <c r="A160" s="52"/>
      <c r="B160" s="614" t="s">
        <v>565</v>
      </c>
      <c r="C160" s="614"/>
      <c r="D160" s="412" t="s">
        <v>447</v>
      </c>
      <c r="E160" s="95"/>
      <c r="F160" s="52">
        <v>80440040476</v>
      </c>
      <c r="G160" s="52">
        <v>80440100208</v>
      </c>
    </row>
    <row r="161" spans="1:7" x14ac:dyDescent="0.2">
      <c r="A161" s="52"/>
      <c r="B161" s="614"/>
      <c r="C161" s="614"/>
      <c r="D161" s="412"/>
      <c r="E161" s="95"/>
      <c r="F161" s="52">
        <v>80440040215</v>
      </c>
      <c r="G161" s="52">
        <v>80440040091</v>
      </c>
    </row>
    <row r="162" spans="1:7" x14ac:dyDescent="0.2">
      <c r="A162" s="9"/>
      <c r="B162" s="599" t="s">
        <v>540</v>
      </c>
      <c r="C162" s="599"/>
      <c r="D162" s="428" t="s">
        <v>448</v>
      </c>
      <c r="E162" s="37"/>
      <c r="F162" s="9">
        <v>80440040215</v>
      </c>
      <c r="G162" s="9">
        <v>80440040091</v>
      </c>
    </row>
    <row r="163" spans="1:7" x14ac:dyDescent="0.2">
      <c r="A163" s="4"/>
      <c r="B163" s="596"/>
      <c r="C163" s="600"/>
      <c r="D163" s="37" t="s">
        <v>449</v>
      </c>
      <c r="E163" s="356"/>
      <c r="F163" s="77">
        <v>80440040215</v>
      </c>
      <c r="G163" s="77">
        <v>80440040091</v>
      </c>
    </row>
    <row r="164" spans="1:7" x14ac:dyDescent="0.2">
      <c r="A164" s="7">
        <v>55</v>
      </c>
      <c r="B164" s="595" t="s">
        <v>547</v>
      </c>
      <c r="C164" s="595" t="s">
        <v>739</v>
      </c>
      <c r="D164" s="74" t="s">
        <v>7</v>
      </c>
      <c r="E164" s="74" t="s">
        <v>369</v>
      </c>
      <c r="F164" s="7">
        <v>80440010049</v>
      </c>
      <c r="G164" s="7">
        <v>80440010049</v>
      </c>
    </row>
    <row r="165" spans="1:7" x14ac:dyDescent="0.2">
      <c r="A165" s="9"/>
      <c r="B165" s="599"/>
      <c r="C165" s="599"/>
      <c r="D165" s="280"/>
      <c r="E165" s="280"/>
      <c r="F165" s="182">
        <v>80440010049</v>
      </c>
      <c r="G165" s="182">
        <v>80440010049</v>
      </c>
    </row>
    <row r="166" spans="1:7" x14ac:dyDescent="0.2">
      <c r="A166" s="4"/>
      <c r="B166" s="596"/>
      <c r="C166" s="596"/>
      <c r="D166" s="281"/>
      <c r="E166" s="281" t="s">
        <v>373</v>
      </c>
      <c r="F166" s="4">
        <v>80440010049</v>
      </c>
      <c r="G166" s="4">
        <v>80440010049</v>
      </c>
    </row>
    <row r="167" spans="1:7" x14ac:dyDescent="0.2">
      <c r="A167" s="7">
        <v>56</v>
      </c>
      <c r="B167" s="595"/>
      <c r="C167" s="768" t="s">
        <v>739</v>
      </c>
      <c r="D167" s="475" t="s">
        <v>46</v>
      </c>
      <c r="E167" s="455" t="s">
        <v>327</v>
      </c>
      <c r="F167" s="389">
        <v>80440080433</v>
      </c>
      <c r="G167" s="389">
        <v>80440080433</v>
      </c>
    </row>
    <row r="168" spans="1:7" x14ac:dyDescent="0.2">
      <c r="A168" s="9"/>
      <c r="B168" s="599" t="s">
        <v>566</v>
      </c>
      <c r="C168" s="614"/>
      <c r="D168" s="476" t="s">
        <v>496</v>
      </c>
      <c r="E168" s="477"/>
      <c r="F168" s="400">
        <v>80440080433</v>
      </c>
      <c r="G168" s="400">
        <v>80440080433</v>
      </c>
    </row>
    <row r="169" spans="1:7" x14ac:dyDescent="0.2">
      <c r="A169" s="9"/>
      <c r="B169" s="599"/>
      <c r="C169" s="599"/>
      <c r="D169" s="217" t="s">
        <v>430</v>
      </c>
      <c r="E169" s="217"/>
      <c r="F169" s="219">
        <v>80440080433</v>
      </c>
      <c r="G169" s="219">
        <v>80440080433</v>
      </c>
    </row>
    <row r="170" spans="1:7" x14ac:dyDescent="0.2">
      <c r="A170" s="9"/>
      <c r="B170" s="599"/>
      <c r="C170" s="599"/>
      <c r="D170" s="217" t="s">
        <v>432</v>
      </c>
      <c r="E170" s="217"/>
      <c r="F170" s="78"/>
      <c r="G170" s="78"/>
    </row>
    <row r="171" spans="1:7" x14ac:dyDescent="0.2">
      <c r="A171" s="9"/>
      <c r="B171" s="599"/>
      <c r="C171" s="599"/>
      <c r="D171" s="217"/>
      <c r="E171" s="221"/>
      <c r="F171" s="219">
        <v>80440080438</v>
      </c>
      <c r="G171" s="219">
        <v>80440080433</v>
      </c>
    </row>
    <row r="172" spans="1:7" x14ac:dyDescent="0.2">
      <c r="A172" s="9"/>
      <c r="B172" s="599"/>
      <c r="C172" s="599"/>
      <c r="D172" s="217" t="s">
        <v>433</v>
      </c>
      <c r="E172" s="217"/>
      <c r="F172" s="219">
        <v>80440080433</v>
      </c>
      <c r="G172" s="219">
        <v>80440080433</v>
      </c>
    </row>
    <row r="173" spans="1:7" x14ac:dyDescent="0.2">
      <c r="A173" s="9"/>
      <c r="B173" s="599"/>
      <c r="C173" s="600"/>
      <c r="D173" s="402"/>
      <c r="E173" s="402"/>
      <c r="F173" s="479">
        <v>80440080204</v>
      </c>
      <c r="G173" s="479">
        <v>80440100098</v>
      </c>
    </row>
    <row r="174" spans="1:7" x14ac:dyDescent="0.2">
      <c r="A174" s="9"/>
      <c r="B174" s="599" t="s">
        <v>567</v>
      </c>
      <c r="C174" s="613"/>
      <c r="D174" s="423" t="s">
        <v>497</v>
      </c>
      <c r="E174" s="467"/>
      <c r="F174" s="18">
        <v>80440080433</v>
      </c>
      <c r="G174" s="18">
        <v>80440080433</v>
      </c>
    </row>
    <row r="175" spans="1:7" x14ac:dyDescent="0.2">
      <c r="A175" s="9"/>
      <c r="B175" s="599" t="s">
        <v>568</v>
      </c>
      <c r="C175" s="613"/>
      <c r="D175" s="484" t="s">
        <v>498</v>
      </c>
      <c r="E175" s="485"/>
      <c r="F175" s="451">
        <v>80440080433</v>
      </c>
      <c r="G175" s="451">
        <v>80440080433</v>
      </c>
    </row>
    <row r="176" spans="1:7" x14ac:dyDescent="0.2">
      <c r="A176" s="4"/>
      <c r="B176" s="596"/>
      <c r="C176" s="596"/>
      <c r="D176" s="424" t="s">
        <v>429</v>
      </c>
      <c r="E176" s="438"/>
      <c r="F176" s="439">
        <v>80440080434</v>
      </c>
      <c r="G176" s="439">
        <v>80440080433</v>
      </c>
    </row>
    <row r="177" spans="1:7" x14ac:dyDescent="0.2">
      <c r="A177" s="7">
        <v>57</v>
      </c>
      <c r="B177" s="595" t="s">
        <v>610</v>
      </c>
      <c r="C177" s="595" t="s">
        <v>738</v>
      </c>
      <c r="D177" s="60" t="s">
        <v>12</v>
      </c>
      <c r="E177" s="60" t="s">
        <v>332</v>
      </c>
      <c r="F177" s="7">
        <v>80440020286</v>
      </c>
      <c r="G177" s="7">
        <v>80440020286</v>
      </c>
    </row>
    <row r="178" spans="1:7" x14ac:dyDescent="0.2">
      <c r="A178" s="9"/>
      <c r="B178" s="599"/>
      <c r="C178" s="599"/>
      <c r="D178" s="35"/>
      <c r="E178" s="35"/>
      <c r="F178" s="9">
        <v>80440020286</v>
      </c>
      <c r="G178" s="9">
        <v>80440020286</v>
      </c>
    </row>
    <row r="179" spans="1:7" x14ac:dyDescent="0.2">
      <c r="A179" s="9"/>
      <c r="B179" s="599"/>
      <c r="C179" s="599"/>
      <c r="D179" s="35"/>
      <c r="E179" s="35"/>
      <c r="F179" s="78"/>
      <c r="G179" s="78"/>
    </row>
    <row r="180" spans="1:7" s="304" customFormat="1" x14ac:dyDescent="0.2">
      <c r="A180" s="303"/>
      <c r="B180" s="618"/>
      <c r="C180" s="618"/>
      <c r="D180" s="301" t="s">
        <v>157</v>
      </c>
      <c r="E180" s="301"/>
      <c r="F180" s="303"/>
      <c r="G180" s="303"/>
    </row>
    <row r="181" spans="1:7" x14ac:dyDescent="0.2">
      <c r="A181" s="7">
        <v>58</v>
      </c>
      <c r="B181" s="595" t="s">
        <v>583</v>
      </c>
      <c r="C181" s="595" t="s">
        <v>738</v>
      </c>
      <c r="D181" s="60" t="s">
        <v>201</v>
      </c>
      <c r="E181" s="60" t="s">
        <v>369</v>
      </c>
      <c r="F181" s="7">
        <v>80440020304</v>
      </c>
      <c r="G181" s="7">
        <v>80440020304</v>
      </c>
    </row>
    <row r="182" spans="1:7" x14ac:dyDescent="0.2">
      <c r="A182" s="18"/>
      <c r="B182" s="613"/>
      <c r="C182" s="613"/>
      <c r="D182" s="41"/>
      <c r="E182" s="41"/>
      <c r="F182" s="327">
        <v>80440020304</v>
      </c>
      <c r="G182" s="327">
        <v>80440020304</v>
      </c>
    </row>
    <row r="183" spans="1:7" ht="12" thickBot="1" x14ac:dyDescent="0.25">
      <c r="A183" s="93"/>
      <c r="B183" s="608"/>
      <c r="C183" s="608"/>
      <c r="D183" s="265" t="s">
        <v>202</v>
      </c>
      <c r="E183" s="265"/>
      <c r="F183" s="331">
        <v>80440020304</v>
      </c>
      <c r="G183" s="331">
        <v>80440020304</v>
      </c>
    </row>
    <row r="185" spans="1:7" x14ac:dyDescent="0.2">
      <c r="E185" s="392"/>
    </row>
    <row r="186" spans="1:7" x14ac:dyDescent="0.2">
      <c r="E186" s="392"/>
    </row>
    <row r="187" spans="1:7" x14ac:dyDescent="0.2">
      <c r="E187" s="392"/>
    </row>
  </sheetData>
  <mergeCells count="4">
    <mergeCell ref="A1:D1"/>
    <mergeCell ref="A2:D2"/>
    <mergeCell ref="F2:F3"/>
    <mergeCell ref="G2:G3"/>
  </mergeCells>
  <pageMargins left="1.1811023622047243" right="0.59055118110236215" top="0.98425196850393704" bottom="0.98425196850393704" header="0.51181102362204722" footer="0.51181102362204722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8"/>
  <sheetViews>
    <sheetView zoomScale="120" zoomScaleNormal="120" workbookViewId="0">
      <pane ySplit="3" topLeftCell="A22" activePane="bottomLeft" state="frozen"/>
      <selection pane="bottomLeft" activeCell="A176" sqref="A176:XFD179"/>
    </sheetView>
  </sheetViews>
  <sheetFormatPr defaultColWidth="9.140625" defaultRowHeight="11.25" x14ac:dyDescent="0.2"/>
  <cols>
    <col min="1" max="1" width="5.140625" style="11" customWidth="1"/>
    <col min="2" max="2" width="5.7109375" style="72" customWidth="1"/>
    <col min="3" max="3" width="6.5703125" style="11" customWidth="1"/>
    <col min="4" max="5" width="7.5703125" style="11" customWidth="1"/>
    <col min="6" max="6" width="24.28515625" style="2" customWidth="1"/>
    <col min="7" max="7" width="11.42578125" style="2" customWidth="1"/>
    <col min="8" max="10" width="6.42578125" style="12" customWidth="1"/>
    <col min="11" max="11" width="10.42578125" style="12" customWidth="1"/>
    <col min="12" max="12" width="10" style="169" customWidth="1"/>
    <col min="13" max="13" width="10" style="11" customWidth="1"/>
    <col min="14" max="14" width="10.85546875" style="11" customWidth="1"/>
    <col min="15" max="15" width="10.85546875" style="2" customWidth="1"/>
    <col min="16" max="17" width="12" style="11" customWidth="1"/>
    <col min="18" max="18" width="24.28515625" style="12" customWidth="1"/>
    <col min="19" max="19" width="21.42578125" style="12" customWidth="1"/>
    <col min="20" max="20" width="9.140625" style="2"/>
    <col min="21" max="21" width="15.85546875" style="2" customWidth="1"/>
    <col min="22" max="22" width="12" style="2" customWidth="1"/>
    <col min="23" max="16384" width="9.140625" style="2"/>
  </cols>
  <sheetData>
    <row r="1" spans="1:24" ht="13.5" customHeight="1" thickBot="1" x14ac:dyDescent="0.25">
      <c r="A1" s="808" t="s">
        <v>156</v>
      </c>
      <c r="B1" s="800"/>
      <c r="C1" s="800"/>
      <c r="D1" s="800"/>
      <c r="E1" s="800"/>
      <c r="F1" s="800"/>
      <c r="G1" s="441"/>
      <c r="H1" s="1"/>
      <c r="I1" s="1"/>
      <c r="J1" s="1"/>
      <c r="K1" s="1"/>
      <c r="L1" s="160"/>
      <c r="M1" s="76"/>
      <c r="N1" s="76"/>
      <c r="O1" s="76"/>
      <c r="P1" s="1"/>
      <c r="Q1" s="1"/>
      <c r="R1" s="1"/>
      <c r="S1" s="1"/>
    </row>
    <row r="2" spans="1:24" ht="12" customHeight="1" x14ac:dyDescent="0.2">
      <c r="A2" s="809" t="s">
        <v>138</v>
      </c>
      <c r="B2" s="801"/>
      <c r="C2" s="801"/>
      <c r="D2" s="801"/>
      <c r="E2" s="801"/>
      <c r="F2" s="802"/>
      <c r="G2" s="442" t="s">
        <v>247</v>
      </c>
      <c r="H2" s="810" t="s">
        <v>139</v>
      </c>
      <c r="I2" s="811"/>
      <c r="J2" s="812" t="s">
        <v>140</v>
      </c>
      <c r="K2" s="812" t="s">
        <v>141</v>
      </c>
      <c r="L2" s="807" t="s">
        <v>142</v>
      </c>
      <c r="M2" s="801"/>
      <c r="N2" s="801"/>
      <c r="O2" s="801"/>
      <c r="P2" s="803" t="s">
        <v>143</v>
      </c>
      <c r="Q2" s="803" t="s">
        <v>144</v>
      </c>
      <c r="R2" s="805" t="s">
        <v>145</v>
      </c>
      <c r="S2" s="806"/>
    </row>
    <row r="3" spans="1:24" ht="24" customHeight="1" thickBot="1" x14ac:dyDescent="0.25">
      <c r="A3" s="100" t="s">
        <v>146</v>
      </c>
      <c r="B3" s="443" t="s">
        <v>528</v>
      </c>
      <c r="C3" s="594" t="s">
        <v>147</v>
      </c>
      <c r="D3" s="594" t="s">
        <v>731</v>
      </c>
      <c r="E3" s="594" t="s">
        <v>737</v>
      </c>
      <c r="F3" s="101" t="s">
        <v>0</v>
      </c>
      <c r="G3" s="101"/>
      <c r="H3" s="102" t="s">
        <v>1</v>
      </c>
      <c r="I3" s="102" t="s">
        <v>2</v>
      </c>
      <c r="J3" s="813"/>
      <c r="K3" s="813"/>
      <c r="L3" s="103" t="s">
        <v>148</v>
      </c>
      <c r="M3" s="104" t="s">
        <v>149</v>
      </c>
      <c r="N3" s="104" t="s">
        <v>150</v>
      </c>
      <c r="O3" s="105" t="s">
        <v>151</v>
      </c>
      <c r="P3" s="804"/>
      <c r="Q3" s="804"/>
      <c r="R3" s="443" t="s">
        <v>152</v>
      </c>
      <c r="S3" s="443" t="s">
        <v>153</v>
      </c>
    </row>
    <row r="4" spans="1:24" ht="12" thickTop="1" x14ac:dyDescent="0.2">
      <c r="A4" s="82" t="s">
        <v>154</v>
      </c>
      <c r="B4" s="63">
        <v>5</v>
      </c>
      <c r="C4" s="595" t="s">
        <v>535</v>
      </c>
      <c r="D4" s="7" t="s">
        <v>733</v>
      </c>
      <c r="E4" s="7" t="s">
        <v>738</v>
      </c>
      <c r="F4" s="60" t="s">
        <v>13</v>
      </c>
      <c r="G4" s="60" t="s">
        <v>327</v>
      </c>
      <c r="H4" s="147">
        <v>0</v>
      </c>
      <c r="I4" s="147">
        <v>0.42</v>
      </c>
      <c r="J4" s="147">
        <v>0.42</v>
      </c>
      <c r="K4" s="148" t="s">
        <v>11</v>
      </c>
      <c r="L4" s="166" t="s">
        <v>8</v>
      </c>
      <c r="M4" s="48">
        <v>0.12</v>
      </c>
      <c r="N4" s="9">
        <v>3</v>
      </c>
      <c r="O4" s="9">
        <f t="shared" ref="O4:O35" si="0">ROUND(M4*1000*N4,0)</f>
        <v>360</v>
      </c>
      <c r="P4" s="9">
        <v>80440040282</v>
      </c>
      <c r="Q4" s="9">
        <v>80440040282</v>
      </c>
      <c r="R4" s="15"/>
      <c r="S4" s="15"/>
      <c r="X4" s="11"/>
    </row>
    <row r="5" spans="1:24" x14ac:dyDescent="0.2">
      <c r="A5" s="80"/>
      <c r="B5" s="64"/>
      <c r="C5" s="596"/>
      <c r="D5" s="4" t="s">
        <v>733</v>
      </c>
      <c r="E5" s="4" t="s">
        <v>738</v>
      </c>
      <c r="F5" s="36"/>
      <c r="G5" s="36"/>
      <c r="H5" s="141"/>
      <c r="I5" s="141"/>
      <c r="J5" s="141"/>
      <c r="K5" s="142"/>
      <c r="L5" s="167" t="s">
        <v>11</v>
      </c>
      <c r="M5" s="45">
        <v>0.31</v>
      </c>
      <c r="N5" s="4">
        <v>3</v>
      </c>
      <c r="O5" s="4">
        <f t="shared" si="0"/>
        <v>930</v>
      </c>
      <c r="P5" s="4">
        <v>80440040282</v>
      </c>
      <c r="Q5" s="4">
        <v>80440040282</v>
      </c>
      <c r="R5" s="16"/>
      <c r="S5" s="16"/>
      <c r="X5" s="11"/>
    </row>
    <row r="6" spans="1:24" x14ac:dyDescent="0.2">
      <c r="A6" s="79" t="s">
        <v>154</v>
      </c>
      <c r="B6" s="63"/>
      <c r="C6" s="595" t="s">
        <v>538</v>
      </c>
      <c r="D6" s="7"/>
      <c r="E6" s="7"/>
      <c r="F6" s="60" t="s">
        <v>486</v>
      </c>
      <c r="G6" s="60" t="s">
        <v>327</v>
      </c>
      <c r="H6" s="145"/>
      <c r="I6" s="145"/>
      <c r="J6" s="145"/>
      <c r="K6" s="146"/>
      <c r="L6" s="165" t="s">
        <v>11</v>
      </c>
      <c r="M6" s="56">
        <v>5.94</v>
      </c>
      <c r="N6" s="7">
        <v>3</v>
      </c>
      <c r="O6" s="7">
        <f t="shared" si="0"/>
        <v>17820</v>
      </c>
      <c r="P6" s="457" t="s">
        <v>439</v>
      </c>
      <c r="Q6" s="7" t="s">
        <v>487</v>
      </c>
      <c r="R6" s="17"/>
      <c r="S6" s="17"/>
      <c r="X6" s="11"/>
    </row>
    <row r="7" spans="1:24" x14ac:dyDescent="0.2">
      <c r="A7" s="80"/>
      <c r="B7" s="64"/>
      <c r="C7" s="596"/>
      <c r="D7" s="4"/>
      <c r="E7" s="4"/>
      <c r="F7" s="132" t="s">
        <v>488</v>
      </c>
      <c r="G7" s="134"/>
      <c r="H7" s="154"/>
      <c r="I7" s="154"/>
      <c r="J7" s="154"/>
      <c r="K7" s="137"/>
      <c r="L7" s="408" t="s">
        <v>11</v>
      </c>
      <c r="M7" s="410">
        <v>3.5000000000000003E-2</v>
      </c>
      <c r="N7" s="409"/>
      <c r="O7" s="409">
        <f t="shared" si="0"/>
        <v>0</v>
      </c>
      <c r="P7" s="409">
        <v>80440070502</v>
      </c>
      <c r="Q7" s="409">
        <v>80440070501</v>
      </c>
      <c r="R7" s="223" t="s">
        <v>224</v>
      </c>
      <c r="S7" s="137" t="s">
        <v>489</v>
      </c>
      <c r="X7" s="11"/>
    </row>
    <row r="8" spans="1:24" x14ac:dyDescent="0.2">
      <c r="A8" s="79" t="s">
        <v>154</v>
      </c>
      <c r="B8" s="63">
        <v>18</v>
      </c>
      <c r="C8" s="595" t="s">
        <v>539</v>
      </c>
      <c r="D8" s="7" t="s">
        <v>735</v>
      </c>
      <c r="E8" s="7" t="s">
        <v>739</v>
      </c>
      <c r="F8" s="74" t="s">
        <v>32</v>
      </c>
      <c r="G8" s="74" t="s">
        <v>327</v>
      </c>
      <c r="H8" s="145">
        <v>0</v>
      </c>
      <c r="I8" s="145">
        <v>0.95</v>
      </c>
      <c r="J8" s="145">
        <v>0.95</v>
      </c>
      <c r="K8" s="146" t="s">
        <v>8</v>
      </c>
      <c r="L8" s="165" t="s">
        <v>8</v>
      </c>
      <c r="M8" s="44">
        <v>0.96</v>
      </c>
      <c r="N8" s="7">
        <v>5.5</v>
      </c>
      <c r="O8" s="7">
        <f t="shared" si="0"/>
        <v>5280</v>
      </c>
      <c r="P8" s="7">
        <v>80440040283</v>
      </c>
      <c r="Q8" s="7">
        <v>80440040740</v>
      </c>
      <c r="R8" s="17" t="s">
        <v>463</v>
      </c>
      <c r="S8" s="17"/>
      <c r="X8" s="11"/>
    </row>
    <row r="9" spans="1:24" x14ac:dyDescent="0.2">
      <c r="A9" s="80"/>
      <c r="B9" s="64"/>
      <c r="C9" s="617"/>
      <c r="D9" s="62" t="s">
        <v>735</v>
      </c>
      <c r="E9" s="62" t="s">
        <v>739</v>
      </c>
      <c r="F9" s="231"/>
      <c r="G9" s="36"/>
      <c r="H9" s="141"/>
      <c r="I9" s="141"/>
      <c r="J9" s="141"/>
      <c r="K9" s="142"/>
      <c r="L9" s="167" t="s">
        <v>8</v>
      </c>
      <c r="M9" s="45">
        <v>0.33</v>
      </c>
      <c r="N9" s="4">
        <v>5</v>
      </c>
      <c r="O9" s="4">
        <f t="shared" si="0"/>
        <v>1650</v>
      </c>
      <c r="P9" s="4">
        <v>80440040215</v>
      </c>
      <c r="Q9" s="4">
        <v>80440040091</v>
      </c>
      <c r="R9" s="16" t="s">
        <v>466</v>
      </c>
      <c r="S9" s="16"/>
      <c r="X9" s="11"/>
    </row>
    <row r="10" spans="1:24" x14ac:dyDescent="0.2">
      <c r="A10" s="88"/>
      <c r="B10" s="71"/>
      <c r="C10" s="616" t="s">
        <v>540</v>
      </c>
      <c r="D10" s="261" t="s">
        <v>733</v>
      </c>
      <c r="E10" s="261" t="s">
        <v>738</v>
      </c>
      <c r="F10" s="533" t="s">
        <v>448</v>
      </c>
      <c r="G10" s="317" t="s">
        <v>327</v>
      </c>
      <c r="H10" s="139"/>
      <c r="I10" s="139"/>
      <c r="J10" s="139"/>
      <c r="K10" s="140"/>
      <c r="L10" s="174" t="s">
        <v>11</v>
      </c>
      <c r="M10" s="46">
        <v>0.42</v>
      </c>
      <c r="N10" s="52">
        <v>3</v>
      </c>
      <c r="O10" s="52">
        <f t="shared" si="0"/>
        <v>1260</v>
      </c>
      <c r="P10" s="52">
        <v>80440040215</v>
      </c>
      <c r="Q10" s="52">
        <v>80440040091</v>
      </c>
      <c r="R10" s="53"/>
      <c r="S10" s="53"/>
      <c r="X10" s="11"/>
    </row>
    <row r="11" spans="1:24" x14ac:dyDescent="0.2">
      <c r="A11" s="80"/>
      <c r="B11" s="64"/>
      <c r="C11" s="617"/>
      <c r="D11" s="62" t="s">
        <v>733</v>
      </c>
      <c r="E11" s="461" t="s">
        <v>738</v>
      </c>
      <c r="F11" s="37" t="s">
        <v>449</v>
      </c>
      <c r="G11" s="356"/>
      <c r="H11" s="141"/>
      <c r="I11" s="141"/>
      <c r="J11" s="141"/>
      <c r="K11" s="142"/>
      <c r="L11" s="172" t="s">
        <v>11</v>
      </c>
      <c r="M11" s="99">
        <v>0.19</v>
      </c>
      <c r="N11" s="77">
        <v>3</v>
      </c>
      <c r="O11" s="77">
        <f t="shared" si="0"/>
        <v>570</v>
      </c>
      <c r="P11" s="77">
        <v>80440040215</v>
      </c>
      <c r="Q11" s="77">
        <v>80440040091</v>
      </c>
      <c r="R11" s="98" t="s">
        <v>173</v>
      </c>
      <c r="S11" s="98" t="s">
        <v>450</v>
      </c>
      <c r="X11" s="11"/>
    </row>
    <row r="12" spans="1:24" s="33" customFormat="1" x14ac:dyDescent="0.2">
      <c r="A12" s="79" t="s">
        <v>154</v>
      </c>
      <c r="B12" s="63">
        <v>21</v>
      </c>
      <c r="C12" s="616" t="s">
        <v>541</v>
      </c>
      <c r="D12" s="180" t="s">
        <v>735</v>
      </c>
      <c r="E12" s="180" t="s">
        <v>739</v>
      </c>
      <c r="F12" s="60" t="s">
        <v>39</v>
      </c>
      <c r="G12" s="60" t="s">
        <v>327</v>
      </c>
      <c r="H12" s="145">
        <v>0</v>
      </c>
      <c r="I12" s="145">
        <v>0.15</v>
      </c>
      <c r="J12" s="145">
        <v>0.15</v>
      </c>
      <c r="K12" s="146" t="s">
        <v>133</v>
      </c>
      <c r="L12" s="165" t="s">
        <v>133</v>
      </c>
      <c r="M12" s="44">
        <v>0.13</v>
      </c>
      <c r="N12" s="7">
        <v>5</v>
      </c>
      <c r="O12" s="7">
        <f t="shared" si="0"/>
        <v>650</v>
      </c>
      <c r="P12" s="7">
        <v>80440100108</v>
      </c>
      <c r="Q12" s="7">
        <v>80440100108</v>
      </c>
      <c r="R12" s="17"/>
      <c r="S12" s="17"/>
      <c r="U12" s="2"/>
      <c r="V12" s="2"/>
      <c r="W12" s="2"/>
      <c r="X12" s="11"/>
    </row>
    <row r="13" spans="1:24" s="33" customFormat="1" x14ac:dyDescent="0.2">
      <c r="A13" s="82"/>
      <c r="B13" s="66"/>
      <c r="C13" s="752"/>
      <c r="D13" s="61" t="s">
        <v>735</v>
      </c>
      <c r="E13" s="61" t="s">
        <v>739</v>
      </c>
      <c r="F13" s="37"/>
      <c r="G13" s="37"/>
      <c r="H13" s="147">
        <v>0.15</v>
      </c>
      <c r="I13" s="147">
        <v>0.8</v>
      </c>
      <c r="J13" s="147">
        <v>0.65</v>
      </c>
      <c r="K13" s="148" t="s">
        <v>8</v>
      </c>
      <c r="L13" s="166" t="s">
        <v>8</v>
      </c>
      <c r="M13" s="58">
        <v>0.5</v>
      </c>
      <c r="N13" s="9">
        <v>3</v>
      </c>
      <c r="O13" s="9">
        <f t="shared" si="0"/>
        <v>1500</v>
      </c>
      <c r="P13" s="9">
        <v>80440100108</v>
      </c>
      <c r="Q13" s="9">
        <v>80440100108</v>
      </c>
      <c r="R13" s="15"/>
      <c r="S13" s="15"/>
      <c r="U13" s="2"/>
      <c r="V13" s="2"/>
      <c r="W13" s="2"/>
      <c r="X13" s="11"/>
    </row>
    <row r="14" spans="1:24" s="33" customFormat="1" x14ac:dyDescent="0.2">
      <c r="A14" s="80"/>
      <c r="B14" s="64"/>
      <c r="C14" s="753"/>
      <c r="D14" s="62"/>
      <c r="E14" s="62"/>
      <c r="F14" s="132" t="s">
        <v>200</v>
      </c>
      <c r="G14" s="132"/>
      <c r="H14" s="154"/>
      <c r="I14" s="154"/>
      <c r="J14" s="154"/>
      <c r="K14" s="137"/>
      <c r="L14" s="173" t="s">
        <v>11</v>
      </c>
      <c r="M14" s="136">
        <v>0.13</v>
      </c>
      <c r="N14" s="135">
        <v>3</v>
      </c>
      <c r="O14" s="135">
        <f t="shared" si="0"/>
        <v>390</v>
      </c>
      <c r="P14" s="135">
        <v>80440100108</v>
      </c>
      <c r="Q14" s="135">
        <v>80440100108</v>
      </c>
      <c r="R14" s="138" t="s">
        <v>224</v>
      </c>
      <c r="S14" s="137"/>
      <c r="U14" s="2"/>
      <c r="V14" s="2"/>
      <c r="W14" s="2"/>
      <c r="X14" s="11"/>
    </row>
    <row r="15" spans="1:24" s="33" customFormat="1" x14ac:dyDescent="0.2">
      <c r="A15" s="88" t="s">
        <v>154</v>
      </c>
      <c r="B15" s="71">
        <v>23</v>
      </c>
      <c r="C15" s="616" t="s">
        <v>542</v>
      </c>
      <c r="D15" s="261" t="s">
        <v>735</v>
      </c>
      <c r="E15" s="261" t="s">
        <v>739</v>
      </c>
      <c r="F15" s="504" t="s">
        <v>442</v>
      </c>
      <c r="G15" s="396" t="s">
        <v>327</v>
      </c>
      <c r="H15" s="139">
        <v>0</v>
      </c>
      <c r="I15" s="139">
        <v>0.44</v>
      </c>
      <c r="J15" s="139">
        <v>0.44</v>
      </c>
      <c r="K15" s="140" t="s">
        <v>8</v>
      </c>
      <c r="L15" s="174" t="s">
        <v>8</v>
      </c>
      <c r="M15" s="46">
        <v>7.0000000000000007E-2</v>
      </c>
      <c r="N15" s="52">
        <v>5</v>
      </c>
      <c r="O15" s="52">
        <f t="shared" si="0"/>
        <v>350</v>
      </c>
      <c r="P15" s="52">
        <v>80440040215</v>
      </c>
      <c r="Q15" s="52">
        <v>80440040091</v>
      </c>
      <c r="R15" s="53" t="s">
        <v>441</v>
      </c>
      <c r="S15" s="53"/>
      <c r="U15" s="2"/>
      <c r="V15" s="2"/>
      <c r="W15" s="2"/>
      <c r="X15" s="11"/>
    </row>
    <row r="16" spans="1:24" s="33" customFormat="1" x14ac:dyDescent="0.2">
      <c r="A16" s="82"/>
      <c r="B16" s="66"/>
      <c r="C16" s="599"/>
      <c r="D16" s="9" t="s">
        <v>735</v>
      </c>
      <c r="E16" s="52" t="s">
        <v>739</v>
      </c>
      <c r="F16" s="95"/>
      <c r="G16" s="95"/>
      <c r="H16" s="139">
        <v>0</v>
      </c>
      <c r="I16" s="139">
        <v>0.32</v>
      </c>
      <c r="J16" s="139">
        <v>0.32</v>
      </c>
      <c r="K16" s="140" t="s">
        <v>11</v>
      </c>
      <c r="L16" s="174" t="s">
        <v>8</v>
      </c>
      <c r="M16" s="46">
        <v>0.32</v>
      </c>
      <c r="N16" s="52">
        <v>5</v>
      </c>
      <c r="O16" s="52">
        <f t="shared" si="0"/>
        <v>1600</v>
      </c>
      <c r="P16" s="52">
        <v>80440070502</v>
      </c>
      <c r="Q16" s="52">
        <v>80440070501</v>
      </c>
      <c r="R16" s="53" t="s">
        <v>192</v>
      </c>
      <c r="S16" s="53"/>
      <c r="U16" s="2"/>
      <c r="V16" s="2"/>
      <c r="W16" s="2"/>
      <c r="X16" s="11"/>
    </row>
    <row r="17" spans="1:24" x14ac:dyDescent="0.2">
      <c r="A17" s="82"/>
      <c r="B17" s="66"/>
      <c r="C17" s="599"/>
      <c r="D17" s="9"/>
      <c r="E17" s="9"/>
      <c r="F17" s="37"/>
      <c r="G17" s="37"/>
      <c r="H17" s="147"/>
      <c r="I17" s="147"/>
      <c r="J17" s="147"/>
      <c r="K17" s="148"/>
      <c r="L17" s="171" t="s">
        <v>11</v>
      </c>
      <c r="M17" s="97">
        <v>0.63</v>
      </c>
      <c r="N17" s="78"/>
      <c r="O17" s="78">
        <f t="shared" si="0"/>
        <v>0</v>
      </c>
      <c r="P17" s="78"/>
      <c r="Q17" s="78"/>
      <c r="R17" s="151" t="s">
        <v>173</v>
      </c>
      <c r="S17" s="151" t="s">
        <v>444</v>
      </c>
      <c r="X17" s="11"/>
    </row>
    <row r="18" spans="1:24" x14ac:dyDescent="0.2">
      <c r="A18" s="240"/>
      <c r="B18" s="241"/>
      <c r="C18" s="600"/>
      <c r="D18" s="364"/>
      <c r="E18" s="364"/>
      <c r="F18" s="402" t="s">
        <v>445</v>
      </c>
      <c r="G18" s="402"/>
      <c r="H18" s="403"/>
      <c r="I18" s="403"/>
      <c r="J18" s="403"/>
      <c r="K18" s="404"/>
      <c r="L18" s="405" t="s">
        <v>8</v>
      </c>
      <c r="M18" s="407">
        <v>0.04</v>
      </c>
      <c r="N18" s="406">
        <v>3</v>
      </c>
      <c r="O18" s="406">
        <f t="shared" si="0"/>
        <v>120</v>
      </c>
      <c r="P18" s="406">
        <v>80440070502</v>
      </c>
      <c r="Q18" s="406">
        <v>80440070501</v>
      </c>
      <c r="R18" s="411" t="s">
        <v>224</v>
      </c>
      <c r="S18" s="404"/>
      <c r="X18" s="11"/>
    </row>
    <row r="19" spans="1:24" x14ac:dyDescent="0.2">
      <c r="A19" s="81" t="s">
        <v>154</v>
      </c>
      <c r="B19" s="65">
        <v>24</v>
      </c>
      <c r="C19" s="595" t="s">
        <v>550</v>
      </c>
      <c r="D19" s="389" t="s">
        <v>733</v>
      </c>
      <c r="E19" s="389" t="s">
        <v>738</v>
      </c>
      <c r="F19" s="59" t="s">
        <v>35</v>
      </c>
      <c r="G19" s="59" t="s">
        <v>327</v>
      </c>
      <c r="H19" s="143">
        <v>0</v>
      </c>
      <c r="I19" s="143">
        <v>0.05</v>
      </c>
      <c r="J19" s="143">
        <v>0.05</v>
      </c>
      <c r="K19" s="144" t="s">
        <v>8</v>
      </c>
      <c r="L19" s="163" t="s">
        <v>8</v>
      </c>
      <c r="M19" s="47">
        <v>0.05</v>
      </c>
      <c r="N19" s="5">
        <v>3</v>
      </c>
      <c r="O19" s="5">
        <f t="shared" si="0"/>
        <v>150</v>
      </c>
      <c r="P19" s="5">
        <v>80440070506</v>
      </c>
      <c r="Q19" s="5">
        <v>80440070506</v>
      </c>
      <c r="R19" s="14"/>
      <c r="S19" s="14"/>
      <c r="X19" s="11"/>
    </row>
    <row r="20" spans="1:24" x14ac:dyDescent="0.2">
      <c r="A20" s="500" t="s">
        <v>154</v>
      </c>
      <c r="B20" s="501">
        <v>29</v>
      </c>
      <c r="C20" s="595" t="s">
        <v>551</v>
      </c>
      <c r="D20" s="389" t="s">
        <v>733</v>
      </c>
      <c r="E20" s="389" t="s">
        <v>738</v>
      </c>
      <c r="F20" s="455" t="s">
        <v>38</v>
      </c>
      <c r="G20" s="455" t="s">
        <v>327</v>
      </c>
      <c r="H20" s="386">
        <v>0</v>
      </c>
      <c r="I20" s="386">
        <v>0.37</v>
      </c>
      <c r="J20" s="386">
        <v>0.37</v>
      </c>
      <c r="K20" s="387" t="s">
        <v>8</v>
      </c>
      <c r="L20" s="388" t="s">
        <v>8</v>
      </c>
      <c r="M20" s="390">
        <v>0.37</v>
      </c>
      <c r="N20" s="389">
        <v>3.5</v>
      </c>
      <c r="O20" s="389">
        <f t="shared" si="0"/>
        <v>1295</v>
      </c>
      <c r="P20" s="389">
        <v>80440100212</v>
      </c>
      <c r="Q20" s="389">
        <v>80440100212</v>
      </c>
      <c r="R20" s="502" t="s">
        <v>340</v>
      </c>
      <c r="S20" s="391"/>
      <c r="X20" s="11"/>
    </row>
    <row r="21" spans="1:24" s="33" customFormat="1" x14ac:dyDescent="0.2">
      <c r="A21" s="79" t="s">
        <v>154</v>
      </c>
      <c r="B21" s="63"/>
      <c r="C21" s="595" t="s">
        <v>549</v>
      </c>
      <c r="D21" s="7" t="s">
        <v>735</v>
      </c>
      <c r="E21" s="7" t="s">
        <v>739</v>
      </c>
      <c r="F21" s="156" t="s">
        <v>482</v>
      </c>
      <c r="G21" s="156" t="s">
        <v>327</v>
      </c>
      <c r="H21" s="145"/>
      <c r="I21" s="145"/>
      <c r="J21" s="145"/>
      <c r="K21" s="146"/>
      <c r="L21" s="230" t="s">
        <v>8</v>
      </c>
      <c r="M21" s="56">
        <v>0.03</v>
      </c>
      <c r="N21" s="180">
        <v>4</v>
      </c>
      <c r="O21" s="180">
        <f t="shared" si="0"/>
        <v>120</v>
      </c>
      <c r="P21" s="180">
        <v>80440070501</v>
      </c>
      <c r="Q21" s="180">
        <v>80440070501</v>
      </c>
      <c r="R21" s="503" t="s">
        <v>484</v>
      </c>
      <c r="S21" s="216" t="s">
        <v>470</v>
      </c>
      <c r="U21" s="2"/>
      <c r="V21" s="2"/>
      <c r="W21" s="2"/>
      <c r="X21" s="11"/>
    </row>
    <row r="22" spans="1:24" s="33" customFormat="1" x14ac:dyDescent="0.2">
      <c r="A22" s="82"/>
      <c r="B22" s="66"/>
      <c r="C22" s="599"/>
      <c r="D22" s="9"/>
      <c r="E22" s="9"/>
      <c r="F22" s="37"/>
      <c r="G22" s="37"/>
      <c r="H22" s="147"/>
      <c r="I22" s="147"/>
      <c r="J22" s="147"/>
      <c r="K22" s="148"/>
      <c r="L22" s="171" t="s">
        <v>8</v>
      </c>
      <c r="M22" s="97">
        <v>0.19</v>
      </c>
      <c r="N22" s="78">
        <v>4</v>
      </c>
      <c r="O22" s="78">
        <f t="shared" si="0"/>
        <v>760</v>
      </c>
      <c r="P22" s="78"/>
      <c r="Q22" s="78"/>
      <c r="R22" s="96" t="s">
        <v>173</v>
      </c>
      <c r="S22" s="96"/>
      <c r="U22" s="2"/>
      <c r="V22" s="2"/>
      <c r="W22" s="2"/>
      <c r="X22" s="11"/>
    </row>
    <row r="23" spans="1:24" s="33" customFormat="1" x14ac:dyDescent="0.2">
      <c r="A23" s="80"/>
      <c r="B23" s="64"/>
      <c r="C23" s="596"/>
      <c r="D23" s="4" t="s">
        <v>735</v>
      </c>
      <c r="E23" s="4" t="s">
        <v>739</v>
      </c>
      <c r="F23" s="38"/>
      <c r="G23" s="38"/>
      <c r="H23" s="141"/>
      <c r="I23" s="141"/>
      <c r="J23" s="141"/>
      <c r="K23" s="142"/>
      <c r="L23" s="232" t="s">
        <v>8</v>
      </c>
      <c r="M23" s="55">
        <v>0.55000000000000004</v>
      </c>
      <c r="N23" s="62">
        <v>4</v>
      </c>
      <c r="O23" s="62">
        <f t="shared" si="0"/>
        <v>2200</v>
      </c>
      <c r="P23" s="62">
        <v>80440070470</v>
      </c>
      <c r="Q23" s="62">
        <v>80440070469</v>
      </c>
      <c r="R23" s="36" t="s">
        <v>483</v>
      </c>
      <c r="S23" s="36"/>
      <c r="U23" s="2"/>
      <c r="V23" s="2"/>
      <c r="W23" s="2"/>
      <c r="X23" s="11"/>
    </row>
    <row r="24" spans="1:24" x14ac:dyDescent="0.2">
      <c r="A24" s="214" t="s">
        <v>154</v>
      </c>
      <c r="B24" s="511"/>
      <c r="C24" s="595" t="s">
        <v>552</v>
      </c>
      <c r="D24" s="7" t="s">
        <v>733</v>
      </c>
      <c r="E24" s="7" t="s">
        <v>738</v>
      </c>
      <c r="F24" s="156" t="s">
        <v>517</v>
      </c>
      <c r="G24" s="60" t="s">
        <v>327</v>
      </c>
      <c r="H24" s="145">
        <v>0</v>
      </c>
      <c r="I24" s="145">
        <v>4.1900000000000004</v>
      </c>
      <c r="J24" s="145">
        <v>4.1900000000000004</v>
      </c>
      <c r="K24" s="146" t="s">
        <v>11</v>
      </c>
      <c r="L24" s="512" t="s">
        <v>11</v>
      </c>
      <c r="M24" s="513">
        <f>0.125+0.125</f>
        <v>0.25</v>
      </c>
      <c r="N24" s="215">
        <v>3</v>
      </c>
      <c r="O24" s="215">
        <f t="shared" si="0"/>
        <v>750</v>
      </c>
      <c r="P24" s="215">
        <v>80440040214</v>
      </c>
      <c r="Q24" s="215">
        <v>80440040214</v>
      </c>
      <c r="R24" s="514"/>
      <c r="S24" s="514"/>
      <c r="X24" s="11"/>
    </row>
    <row r="25" spans="1:24" x14ac:dyDescent="0.2">
      <c r="A25" s="87"/>
      <c r="B25" s="70"/>
      <c r="C25" s="601"/>
      <c r="D25" s="40"/>
      <c r="E25" s="40"/>
      <c r="F25" s="202"/>
      <c r="G25" s="38"/>
      <c r="H25" s="141"/>
      <c r="I25" s="141"/>
      <c r="J25" s="141"/>
      <c r="K25" s="142"/>
      <c r="L25" s="172" t="s">
        <v>11</v>
      </c>
      <c r="M25" s="99">
        <v>0.05</v>
      </c>
      <c r="N25" s="77">
        <v>3</v>
      </c>
      <c r="O25" s="77">
        <f t="shared" si="0"/>
        <v>150</v>
      </c>
      <c r="P25" s="77"/>
      <c r="Q25" s="77"/>
      <c r="R25" s="259" t="s">
        <v>173</v>
      </c>
      <c r="S25" s="259"/>
      <c r="X25" s="11"/>
    </row>
    <row r="26" spans="1:24" x14ac:dyDescent="0.2">
      <c r="A26" s="515" t="s">
        <v>154</v>
      </c>
      <c r="B26" s="516"/>
      <c r="C26" s="595" t="s">
        <v>553</v>
      </c>
      <c r="D26" s="18" t="s">
        <v>733</v>
      </c>
      <c r="E26" s="18" t="s">
        <v>738</v>
      </c>
      <c r="F26" s="196" t="s">
        <v>518</v>
      </c>
      <c r="G26" s="196" t="s">
        <v>327</v>
      </c>
      <c r="H26" s="149"/>
      <c r="I26" s="149"/>
      <c r="J26" s="149"/>
      <c r="K26" s="150"/>
      <c r="L26" s="517" t="s">
        <v>8</v>
      </c>
      <c r="M26" s="519">
        <v>0.33</v>
      </c>
      <c r="N26" s="518">
        <v>3</v>
      </c>
      <c r="O26" s="518">
        <f t="shared" si="0"/>
        <v>990</v>
      </c>
      <c r="P26" s="518">
        <v>80440040214</v>
      </c>
      <c r="Q26" s="518">
        <v>80440040214</v>
      </c>
      <c r="R26" s="520"/>
      <c r="S26" s="520"/>
      <c r="X26" s="11"/>
    </row>
    <row r="27" spans="1:24" x14ac:dyDescent="0.2">
      <c r="A27" s="214" t="s">
        <v>154</v>
      </c>
      <c r="B27" s="511"/>
      <c r="C27" s="595" t="s">
        <v>554</v>
      </c>
      <c r="D27" s="7" t="s">
        <v>733</v>
      </c>
      <c r="E27" s="7" t="s">
        <v>738</v>
      </c>
      <c r="F27" s="156" t="s">
        <v>519</v>
      </c>
      <c r="G27" s="156" t="s">
        <v>327</v>
      </c>
      <c r="H27" s="145"/>
      <c r="I27" s="145"/>
      <c r="J27" s="145"/>
      <c r="K27" s="146"/>
      <c r="L27" s="512" t="s">
        <v>8</v>
      </c>
      <c r="M27" s="513">
        <v>0.32</v>
      </c>
      <c r="N27" s="215">
        <v>3</v>
      </c>
      <c r="O27" s="215">
        <f t="shared" si="0"/>
        <v>960</v>
      </c>
      <c r="P27" s="215">
        <v>80440040214</v>
      </c>
      <c r="Q27" s="215">
        <v>80440040214</v>
      </c>
      <c r="R27" s="514"/>
      <c r="S27" s="514"/>
      <c r="X27" s="11"/>
    </row>
    <row r="28" spans="1:24" x14ac:dyDescent="0.2">
      <c r="A28" s="87"/>
      <c r="B28" s="70"/>
      <c r="C28" s="601"/>
      <c r="D28" s="40"/>
      <c r="E28" s="40"/>
      <c r="F28" s="132" t="s">
        <v>520</v>
      </c>
      <c r="G28" s="532"/>
      <c r="H28" s="154"/>
      <c r="I28" s="154"/>
      <c r="J28" s="154"/>
      <c r="K28" s="137"/>
      <c r="L28" s="186" t="s">
        <v>190</v>
      </c>
      <c r="M28" s="129">
        <v>0.03</v>
      </c>
      <c r="N28" s="128">
        <v>3</v>
      </c>
      <c r="O28" s="128">
        <f t="shared" si="0"/>
        <v>90</v>
      </c>
      <c r="P28" s="128">
        <v>80440040214</v>
      </c>
      <c r="Q28" s="128">
        <v>80440040214</v>
      </c>
      <c r="R28" s="130"/>
      <c r="S28" s="130"/>
      <c r="X28" s="11"/>
    </row>
    <row r="29" spans="1:24" x14ac:dyDescent="0.2">
      <c r="A29" s="505" t="s">
        <v>154</v>
      </c>
      <c r="B29" s="506"/>
      <c r="C29" s="595" t="s">
        <v>555</v>
      </c>
      <c r="D29" s="52" t="s">
        <v>733</v>
      </c>
      <c r="E29" s="52" t="s">
        <v>738</v>
      </c>
      <c r="F29" s="317" t="s">
        <v>521</v>
      </c>
      <c r="G29" s="317" t="s">
        <v>327</v>
      </c>
      <c r="H29" s="139"/>
      <c r="I29" s="139"/>
      <c r="J29" s="139"/>
      <c r="K29" s="140"/>
      <c r="L29" s="507" t="s">
        <v>11</v>
      </c>
      <c r="M29" s="509">
        <v>0.11</v>
      </c>
      <c r="N29" s="508">
        <v>3</v>
      </c>
      <c r="O29" s="508">
        <f t="shared" si="0"/>
        <v>330</v>
      </c>
      <c r="P29" s="508">
        <v>80440040214</v>
      </c>
      <c r="Q29" s="508">
        <v>80440040214</v>
      </c>
      <c r="R29" s="510" t="s">
        <v>491</v>
      </c>
      <c r="S29" s="510"/>
      <c r="X29" s="11"/>
    </row>
    <row r="30" spans="1:24" x14ac:dyDescent="0.2">
      <c r="A30" s="521"/>
      <c r="B30" s="522"/>
      <c r="C30" s="602"/>
      <c r="D30" s="524" t="s">
        <v>733</v>
      </c>
      <c r="E30" s="524" t="s">
        <v>738</v>
      </c>
      <c r="F30" s="430"/>
      <c r="G30" s="430"/>
      <c r="H30" s="458"/>
      <c r="I30" s="458"/>
      <c r="J30" s="458"/>
      <c r="K30" s="459"/>
      <c r="L30" s="523" t="s">
        <v>11</v>
      </c>
      <c r="M30" s="462">
        <v>0.17</v>
      </c>
      <c r="N30" s="524">
        <v>3</v>
      </c>
      <c r="O30" s="524">
        <f t="shared" si="0"/>
        <v>510</v>
      </c>
      <c r="P30" s="524">
        <v>80440040214</v>
      </c>
      <c r="Q30" s="524">
        <v>80440040214</v>
      </c>
      <c r="R30" s="432"/>
      <c r="S30" s="525"/>
      <c r="X30" s="11"/>
    </row>
    <row r="31" spans="1:24" x14ac:dyDescent="0.2">
      <c r="A31" s="526" t="s">
        <v>154</v>
      </c>
      <c r="B31" s="527"/>
      <c r="C31" s="595" t="s">
        <v>556</v>
      </c>
      <c r="D31" s="389" t="s">
        <v>733</v>
      </c>
      <c r="E31" s="389" t="s">
        <v>738</v>
      </c>
      <c r="F31" s="155" t="s">
        <v>522</v>
      </c>
      <c r="G31" s="155" t="s">
        <v>327</v>
      </c>
      <c r="H31" s="143"/>
      <c r="I31" s="143"/>
      <c r="J31" s="143"/>
      <c r="K31" s="144"/>
      <c r="L31" s="528" t="s">
        <v>8</v>
      </c>
      <c r="M31" s="57">
        <v>0.32</v>
      </c>
      <c r="N31" s="529">
        <v>3</v>
      </c>
      <c r="O31" s="529">
        <f t="shared" si="0"/>
        <v>960</v>
      </c>
      <c r="P31" s="529">
        <v>80440040214</v>
      </c>
      <c r="Q31" s="529">
        <v>80440040214</v>
      </c>
      <c r="R31" s="530"/>
      <c r="S31" s="530"/>
      <c r="X31" s="11"/>
    </row>
    <row r="32" spans="1:24" x14ac:dyDescent="0.2">
      <c r="A32" s="526" t="s">
        <v>154</v>
      </c>
      <c r="B32" s="527"/>
      <c r="C32" s="595" t="s">
        <v>557</v>
      </c>
      <c r="D32" s="389" t="s">
        <v>733</v>
      </c>
      <c r="E32" s="389" t="s">
        <v>738</v>
      </c>
      <c r="F32" s="155" t="s">
        <v>523</v>
      </c>
      <c r="G32" s="155" t="s">
        <v>327</v>
      </c>
      <c r="H32" s="143"/>
      <c r="I32" s="143"/>
      <c r="J32" s="143"/>
      <c r="K32" s="144"/>
      <c r="L32" s="528" t="s">
        <v>11</v>
      </c>
      <c r="M32" s="57">
        <v>0.23</v>
      </c>
      <c r="N32" s="529">
        <v>3</v>
      </c>
      <c r="O32" s="529">
        <f t="shared" si="0"/>
        <v>690</v>
      </c>
      <c r="P32" s="529">
        <v>80440040214</v>
      </c>
      <c r="Q32" s="529">
        <v>80440040214</v>
      </c>
      <c r="R32" s="530"/>
      <c r="S32" s="530"/>
      <c r="X32" s="11"/>
    </row>
    <row r="33" spans="1:24" s="34" customFormat="1" x14ac:dyDescent="0.2">
      <c r="A33" s="526" t="s">
        <v>154</v>
      </c>
      <c r="B33" s="527"/>
      <c r="C33" s="595" t="s">
        <v>558</v>
      </c>
      <c r="D33" s="389" t="s">
        <v>733</v>
      </c>
      <c r="E33" s="389" t="s">
        <v>738</v>
      </c>
      <c r="F33" s="155" t="s">
        <v>524</v>
      </c>
      <c r="G33" s="155" t="s">
        <v>327</v>
      </c>
      <c r="H33" s="143"/>
      <c r="I33" s="143"/>
      <c r="J33" s="143"/>
      <c r="K33" s="144"/>
      <c r="L33" s="528" t="s">
        <v>11</v>
      </c>
      <c r="M33" s="57">
        <v>0.23</v>
      </c>
      <c r="N33" s="529">
        <v>3</v>
      </c>
      <c r="O33" s="529">
        <f t="shared" si="0"/>
        <v>690</v>
      </c>
      <c r="P33" s="529">
        <v>80440040214</v>
      </c>
      <c r="Q33" s="529">
        <v>80440040214</v>
      </c>
      <c r="R33" s="530"/>
      <c r="S33" s="530"/>
      <c r="U33" s="2"/>
      <c r="V33" s="2"/>
      <c r="W33" s="2"/>
      <c r="X33" s="11"/>
    </row>
    <row r="34" spans="1:24" x14ac:dyDescent="0.2">
      <c r="A34" s="526" t="s">
        <v>154</v>
      </c>
      <c r="B34" s="527"/>
      <c r="C34" s="595" t="s">
        <v>559</v>
      </c>
      <c r="D34" s="389" t="s">
        <v>733</v>
      </c>
      <c r="E34" s="389" t="s">
        <v>738</v>
      </c>
      <c r="F34" s="155" t="s">
        <v>525</v>
      </c>
      <c r="G34" s="155" t="s">
        <v>327</v>
      </c>
      <c r="H34" s="143"/>
      <c r="I34" s="143"/>
      <c r="J34" s="143"/>
      <c r="K34" s="144"/>
      <c r="L34" s="528" t="s">
        <v>11</v>
      </c>
      <c r="M34" s="531">
        <v>0.21</v>
      </c>
      <c r="N34" s="529">
        <v>3</v>
      </c>
      <c r="O34" s="529">
        <f t="shared" si="0"/>
        <v>630</v>
      </c>
      <c r="P34" s="529">
        <v>80440040214</v>
      </c>
      <c r="Q34" s="529">
        <v>80440040214</v>
      </c>
      <c r="R34" s="530"/>
      <c r="S34" s="530"/>
      <c r="X34" s="11"/>
    </row>
    <row r="35" spans="1:24" x14ac:dyDescent="0.2">
      <c r="A35" s="526" t="s">
        <v>154</v>
      </c>
      <c r="B35" s="527"/>
      <c r="C35" s="595" t="s">
        <v>560</v>
      </c>
      <c r="D35" s="389" t="s">
        <v>733</v>
      </c>
      <c r="E35" s="389" t="s">
        <v>738</v>
      </c>
      <c r="F35" s="155" t="s">
        <v>526</v>
      </c>
      <c r="G35" s="155" t="s">
        <v>327</v>
      </c>
      <c r="H35" s="143"/>
      <c r="I35" s="143"/>
      <c r="J35" s="143"/>
      <c r="K35" s="144"/>
      <c r="L35" s="528" t="s">
        <v>8</v>
      </c>
      <c r="M35" s="531">
        <v>0.22</v>
      </c>
      <c r="N35" s="529">
        <v>3</v>
      </c>
      <c r="O35" s="529">
        <f t="shared" si="0"/>
        <v>660</v>
      </c>
      <c r="P35" s="529">
        <v>80440040214</v>
      </c>
      <c r="Q35" s="529">
        <v>80440040214</v>
      </c>
      <c r="R35" s="530"/>
      <c r="S35" s="530"/>
      <c r="X35" s="11"/>
    </row>
    <row r="36" spans="1:24" x14ac:dyDescent="0.2">
      <c r="A36" s="526" t="s">
        <v>154</v>
      </c>
      <c r="B36" s="527"/>
      <c r="C36" s="595" t="s">
        <v>561</v>
      </c>
      <c r="D36" s="389" t="s">
        <v>733</v>
      </c>
      <c r="E36" s="389" t="s">
        <v>738</v>
      </c>
      <c r="F36" s="155" t="s">
        <v>527</v>
      </c>
      <c r="G36" s="155" t="s">
        <v>327</v>
      </c>
      <c r="H36" s="143"/>
      <c r="I36" s="143"/>
      <c r="J36" s="143"/>
      <c r="K36" s="144"/>
      <c r="L36" s="528" t="s">
        <v>11</v>
      </c>
      <c r="M36" s="531">
        <v>0.2</v>
      </c>
      <c r="N36" s="529">
        <v>3</v>
      </c>
      <c r="O36" s="529">
        <f t="shared" ref="O36:O67" si="1">ROUND(M36*1000*N36,0)</f>
        <v>600</v>
      </c>
      <c r="P36" s="529">
        <v>80440040214</v>
      </c>
      <c r="Q36" s="529">
        <v>80440040214</v>
      </c>
      <c r="R36" s="530"/>
      <c r="S36" s="530"/>
      <c r="X36" s="11"/>
    </row>
    <row r="37" spans="1:24" x14ac:dyDescent="0.2">
      <c r="A37" s="81" t="s">
        <v>154</v>
      </c>
      <c r="B37" s="65">
        <v>45</v>
      </c>
      <c r="C37" s="595" t="s">
        <v>562</v>
      </c>
      <c r="D37" s="5" t="s">
        <v>733</v>
      </c>
      <c r="E37" s="5" t="s">
        <v>738</v>
      </c>
      <c r="F37" s="59" t="s">
        <v>15</v>
      </c>
      <c r="G37" s="59" t="s">
        <v>327</v>
      </c>
      <c r="H37" s="143">
        <v>0</v>
      </c>
      <c r="I37" s="143">
        <v>0.45</v>
      </c>
      <c r="J37" s="143">
        <v>0.45</v>
      </c>
      <c r="K37" s="144" t="s">
        <v>11</v>
      </c>
      <c r="L37" s="163" t="s">
        <v>8</v>
      </c>
      <c r="M37" s="47">
        <v>0.45</v>
      </c>
      <c r="N37" s="5">
        <v>5.5</v>
      </c>
      <c r="O37" s="5">
        <f t="shared" si="1"/>
        <v>2475</v>
      </c>
      <c r="P37" s="5">
        <v>80440040310</v>
      </c>
      <c r="Q37" s="5">
        <v>80440040310</v>
      </c>
      <c r="R37" s="14" t="s">
        <v>462</v>
      </c>
      <c r="S37" s="14"/>
      <c r="X37" s="11"/>
    </row>
    <row r="38" spans="1:24" x14ac:dyDescent="0.2">
      <c r="A38" s="85" t="s">
        <v>154</v>
      </c>
      <c r="B38" s="69">
        <v>46</v>
      </c>
      <c r="C38" s="595" t="s">
        <v>563</v>
      </c>
      <c r="D38" s="18" t="s">
        <v>733</v>
      </c>
      <c r="E38" s="18" t="s">
        <v>738</v>
      </c>
      <c r="F38" s="42" t="s">
        <v>36</v>
      </c>
      <c r="G38" s="42" t="s">
        <v>327</v>
      </c>
      <c r="H38" s="152">
        <v>0</v>
      </c>
      <c r="I38" s="152">
        <v>0.04</v>
      </c>
      <c r="J38" s="152">
        <v>0.04</v>
      </c>
      <c r="K38" s="153" t="s">
        <v>8</v>
      </c>
      <c r="L38" s="162" t="s">
        <v>8</v>
      </c>
      <c r="M38" s="50">
        <v>0.04</v>
      </c>
      <c r="N38" s="10">
        <v>3</v>
      </c>
      <c r="O38" s="10">
        <f t="shared" si="1"/>
        <v>120</v>
      </c>
      <c r="P38" s="10">
        <v>80440070505</v>
      </c>
      <c r="Q38" s="10">
        <v>80440070505</v>
      </c>
      <c r="R38" s="21"/>
      <c r="S38" s="21"/>
      <c r="X38" s="11"/>
    </row>
    <row r="39" spans="1:24" x14ac:dyDescent="0.2">
      <c r="A39" s="79" t="s">
        <v>154</v>
      </c>
      <c r="B39" s="63">
        <v>52</v>
      </c>
      <c r="C39" s="595" t="s">
        <v>564</v>
      </c>
      <c r="D39" s="7" t="s">
        <v>733</v>
      </c>
      <c r="E39" s="7" t="s">
        <v>738</v>
      </c>
      <c r="F39" s="60" t="s">
        <v>37</v>
      </c>
      <c r="G39" s="60" t="s">
        <v>327</v>
      </c>
      <c r="H39" s="145">
        <v>0</v>
      </c>
      <c r="I39" s="145">
        <v>0.22</v>
      </c>
      <c r="J39" s="145">
        <v>0.22</v>
      </c>
      <c r="K39" s="146" t="s">
        <v>133</v>
      </c>
      <c r="L39" s="165" t="s">
        <v>133</v>
      </c>
      <c r="M39" s="44">
        <v>0.23</v>
      </c>
      <c r="N39" s="7">
        <v>3</v>
      </c>
      <c r="O39" s="7">
        <f t="shared" si="1"/>
        <v>690</v>
      </c>
      <c r="P39" s="7">
        <v>80440100213</v>
      </c>
      <c r="Q39" s="7">
        <v>80440100213</v>
      </c>
      <c r="R39" s="17"/>
      <c r="S39" s="17"/>
      <c r="X39" s="11"/>
    </row>
    <row r="40" spans="1:24" x14ac:dyDescent="0.2">
      <c r="A40" s="80"/>
      <c r="B40" s="64"/>
      <c r="C40" s="596"/>
      <c r="D40" s="4"/>
      <c r="E40" s="4"/>
      <c r="F40" s="36"/>
      <c r="G40" s="36"/>
      <c r="H40" s="141"/>
      <c r="I40" s="141"/>
      <c r="J40" s="141"/>
      <c r="K40" s="142"/>
      <c r="L40" s="172"/>
      <c r="M40" s="99">
        <v>0.09</v>
      </c>
      <c r="N40" s="77"/>
      <c r="O40" s="77">
        <f t="shared" si="1"/>
        <v>0</v>
      </c>
      <c r="P40" s="77"/>
      <c r="Q40" s="77"/>
      <c r="R40" s="259" t="s">
        <v>173</v>
      </c>
      <c r="S40" s="259" t="s">
        <v>392</v>
      </c>
      <c r="X40" s="11"/>
    </row>
    <row r="41" spans="1:24" x14ac:dyDescent="0.2">
      <c r="A41" s="79" t="s">
        <v>154</v>
      </c>
      <c r="B41" s="63">
        <v>54</v>
      </c>
      <c r="C41" s="595" t="s">
        <v>565</v>
      </c>
      <c r="D41" s="7" t="s">
        <v>733</v>
      </c>
      <c r="E41" s="7" t="s">
        <v>738</v>
      </c>
      <c r="F41" s="230" t="s">
        <v>447</v>
      </c>
      <c r="G41" s="60" t="s">
        <v>327</v>
      </c>
      <c r="H41" s="145">
        <v>0</v>
      </c>
      <c r="I41" s="145">
        <v>0.62</v>
      </c>
      <c r="J41" s="145">
        <v>0.62</v>
      </c>
      <c r="K41" s="146" t="s">
        <v>8</v>
      </c>
      <c r="L41" s="165" t="s">
        <v>8</v>
      </c>
      <c r="M41" s="44">
        <v>0.14000000000000001</v>
      </c>
      <c r="N41" s="7">
        <v>3</v>
      </c>
      <c r="O41" s="7">
        <f t="shared" si="1"/>
        <v>420</v>
      </c>
      <c r="P41" s="7">
        <v>80440040476</v>
      </c>
      <c r="Q41" s="7">
        <v>80440100208</v>
      </c>
      <c r="R41" s="17" t="s">
        <v>495</v>
      </c>
      <c r="S41" s="17"/>
      <c r="X41" s="11"/>
    </row>
    <row r="42" spans="1:24" x14ac:dyDescent="0.2">
      <c r="A42" s="85"/>
      <c r="B42" s="69"/>
      <c r="C42" s="603"/>
      <c r="D42" s="10" t="s">
        <v>733</v>
      </c>
      <c r="E42" s="10" t="s">
        <v>738</v>
      </c>
      <c r="F42" s="534"/>
      <c r="G42" s="42"/>
      <c r="H42" s="152"/>
      <c r="I42" s="152"/>
      <c r="J42" s="152"/>
      <c r="K42" s="153"/>
      <c r="L42" s="162" t="s">
        <v>8</v>
      </c>
      <c r="M42" s="50">
        <v>0.28999999999999998</v>
      </c>
      <c r="N42" s="10">
        <v>4</v>
      </c>
      <c r="O42" s="10">
        <f t="shared" si="1"/>
        <v>1160</v>
      </c>
      <c r="P42" s="10">
        <v>80440040215</v>
      </c>
      <c r="Q42" s="10">
        <v>80440040091</v>
      </c>
      <c r="R42" s="21" t="s">
        <v>446</v>
      </c>
      <c r="S42" s="21" t="s">
        <v>465</v>
      </c>
      <c r="X42" s="11"/>
    </row>
    <row r="43" spans="1:24" x14ac:dyDescent="0.2">
      <c r="A43" s="79" t="s">
        <v>154</v>
      </c>
      <c r="B43" s="63">
        <v>56</v>
      </c>
      <c r="C43" s="595" t="s">
        <v>566</v>
      </c>
      <c r="D43" s="52" t="s">
        <v>735</v>
      </c>
      <c r="E43" s="52" t="s">
        <v>739</v>
      </c>
      <c r="F43" s="535" t="s">
        <v>496</v>
      </c>
      <c r="G43" s="477" t="s">
        <v>327</v>
      </c>
      <c r="H43" s="397">
        <v>0</v>
      </c>
      <c r="I43" s="397">
        <v>0.27</v>
      </c>
      <c r="J43" s="397">
        <v>0.27</v>
      </c>
      <c r="K43" s="398" t="s">
        <v>133</v>
      </c>
      <c r="L43" s="399" t="s">
        <v>8</v>
      </c>
      <c r="M43" s="593">
        <v>0.25</v>
      </c>
      <c r="N43" s="400">
        <v>3.6</v>
      </c>
      <c r="O43" s="400">
        <f t="shared" si="1"/>
        <v>900</v>
      </c>
      <c r="P43" s="400">
        <v>80440080433</v>
      </c>
      <c r="Q43" s="400">
        <v>80440080433</v>
      </c>
      <c r="R43" s="401"/>
      <c r="S43" s="478"/>
      <c r="X43" s="11"/>
    </row>
    <row r="44" spans="1:24" x14ac:dyDescent="0.2">
      <c r="A44" s="82"/>
      <c r="B44" s="66"/>
      <c r="C44" s="599"/>
      <c r="D44" s="9" t="s">
        <v>733</v>
      </c>
      <c r="E44" s="9" t="s">
        <v>738</v>
      </c>
      <c r="F44" s="217" t="s">
        <v>430</v>
      </c>
      <c r="G44" s="217"/>
      <c r="H44" s="342">
        <v>0</v>
      </c>
      <c r="I44" s="342">
        <v>0.47</v>
      </c>
      <c r="J44" s="342">
        <v>0.47</v>
      </c>
      <c r="K44" s="222" t="s">
        <v>8</v>
      </c>
      <c r="L44" s="218" t="s">
        <v>11</v>
      </c>
      <c r="M44" s="220">
        <v>0.12</v>
      </c>
      <c r="N44" s="219">
        <v>3</v>
      </c>
      <c r="O44" s="219">
        <f t="shared" si="1"/>
        <v>360</v>
      </c>
      <c r="P44" s="219">
        <v>80440080433</v>
      </c>
      <c r="Q44" s="219">
        <v>80440080433</v>
      </c>
      <c r="R44" s="223" t="s">
        <v>224</v>
      </c>
      <c r="S44" s="222" t="s">
        <v>431</v>
      </c>
      <c r="X44" s="11"/>
    </row>
    <row r="45" spans="1:24" x14ac:dyDescent="0.2">
      <c r="A45" s="82"/>
      <c r="B45" s="66"/>
      <c r="C45" s="599"/>
      <c r="D45" s="9"/>
      <c r="E45" s="9"/>
      <c r="F45" s="217" t="s">
        <v>432</v>
      </c>
      <c r="G45" s="217"/>
      <c r="H45" s="342"/>
      <c r="I45" s="342"/>
      <c r="J45" s="342"/>
      <c r="K45" s="222"/>
      <c r="L45" s="171" t="s">
        <v>11</v>
      </c>
      <c r="M45" s="97">
        <v>0.01</v>
      </c>
      <c r="N45" s="78">
        <v>3</v>
      </c>
      <c r="O45" s="78">
        <f t="shared" si="1"/>
        <v>30</v>
      </c>
      <c r="P45" s="78"/>
      <c r="Q45" s="78"/>
      <c r="R45" s="151" t="s">
        <v>173</v>
      </c>
      <c r="S45" s="151"/>
      <c r="X45" s="11"/>
    </row>
    <row r="46" spans="1:24" x14ac:dyDescent="0.2">
      <c r="A46" s="82"/>
      <c r="B46" s="66"/>
      <c r="C46" s="599"/>
      <c r="D46" s="9" t="s">
        <v>733</v>
      </c>
      <c r="E46" s="9" t="s">
        <v>738</v>
      </c>
      <c r="F46" s="217"/>
      <c r="G46" s="221"/>
      <c r="H46" s="342">
        <v>0</v>
      </c>
      <c r="I46" s="342">
        <v>0.05</v>
      </c>
      <c r="J46" s="342">
        <v>0.05</v>
      </c>
      <c r="K46" s="222" t="s">
        <v>8</v>
      </c>
      <c r="L46" s="218" t="s">
        <v>11</v>
      </c>
      <c r="M46" s="220">
        <v>0.06</v>
      </c>
      <c r="N46" s="219">
        <v>3</v>
      </c>
      <c r="O46" s="219">
        <f t="shared" si="1"/>
        <v>180</v>
      </c>
      <c r="P46" s="219">
        <v>80440080438</v>
      </c>
      <c r="Q46" s="219">
        <v>80440080433</v>
      </c>
      <c r="R46" s="223" t="s">
        <v>224</v>
      </c>
      <c r="S46" s="222"/>
      <c r="X46" s="11"/>
    </row>
    <row r="47" spans="1:24" x14ac:dyDescent="0.2">
      <c r="A47" s="82"/>
      <c r="B47" s="66"/>
      <c r="C47" s="599"/>
      <c r="D47" s="9" t="s">
        <v>733</v>
      </c>
      <c r="E47" s="9" t="s">
        <v>738</v>
      </c>
      <c r="F47" s="217" t="s">
        <v>433</v>
      </c>
      <c r="G47" s="217"/>
      <c r="H47" s="342"/>
      <c r="I47" s="342"/>
      <c r="J47" s="342"/>
      <c r="K47" s="222"/>
      <c r="L47" s="218" t="s">
        <v>11</v>
      </c>
      <c r="M47" s="220">
        <v>0.11</v>
      </c>
      <c r="N47" s="219">
        <v>3</v>
      </c>
      <c r="O47" s="219">
        <f t="shared" si="1"/>
        <v>330</v>
      </c>
      <c r="P47" s="219">
        <v>80440080433</v>
      </c>
      <c r="Q47" s="219">
        <v>80440080433</v>
      </c>
      <c r="R47" s="223" t="s">
        <v>224</v>
      </c>
      <c r="S47" s="222" t="s">
        <v>192</v>
      </c>
      <c r="X47" s="11"/>
    </row>
    <row r="48" spans="1:24" x14ac:dyDescent="0.2">
      <c r="A48" s="240"/>
      <c r="B48" s="241"/>
      <c r="C48" s="600"/>
      <c r="D48" s="364" t="s">
        <v>733</v>
      </c>
      <c r="E48" s="364" t="s">
        <v>738</v>
      </c>
      <c r="F48" s="242"/>
      <c r="G48" s="242"/>
      <c r="H48" s="343"/>
      <c r="I48" s="343"/>
      <c r="J48" s="343"/>
      <c r="K48" s="246"/>
      <c r="L48" s="243" t="s">
        <v>11</v>
      </c>
      <c r="M48" s="245">
        <v>0.05</v>
      </c>
      <c r="N48" s="244">
        <v>3</v>
      </c>
      <c r="O48" s="244">
        <f t="shared" si="1"/>
        <v>150</v>
      </c>
      <c r="P48" s="431">
        <v>80440080204</v>
      </c>
      <c r="Q48" s="431">
        <v>80440100098</v>
      </c>
      <c r="R48" s="246" t="s">
        <v>178</v>
      </c>
      <c r="S48" s="246"/>
      <c r="X48" s="11"/>
    </row>
    <row r="49" spans="1:24" x14ac:dyDescent="0.2">
      <c r="A49" s="81" t="s">
        <v>154</v>
      </c>
      <c r="B49" s="65"/>
      <c r="C49" s="595" t="s">
        <v>567</v>
      </c>
      <c r="D49" s="5" t="s">
        <v>733</v>
      </c>
      <c r="E49" s="5" t="s">
        <v>738</v>
      </c>
      <c r="F49" s="155" t="s">
        <v>497</v>
      </c>
      <c r="G49" s="155" t="s">
        <v>327</v>
      </c>
      <c r="H49" s="143"/>
      <c r="I49" s="143"/>
      <c r="J49" s="143"/>
      <c r="K49" s="144"/>
      <c r="L49" s="163" t="s">
        <v>8</v>
      </c>
      <c r="M49" s="57">
        <v>0.17</v>
      </c>
      <c r="N49" s="5">
        <v>3</v>
      </c>
      <c r="O49" s="5">
        <f t="shared" si="1"/>
        <v>510</v>
      </c>
      <c r="P49" s="5">
        <v>80440080433</v>
      </c>
      <c r="Q49" s="5">
        <v>80440080433</v>
      </c>
      <c r="R49" s="14"/>
      <c r="S49" s="106"/>
      <c r="X49" s="11"/>
    </row>
    <row r="50" spans="1:24" ht="12" thickBot="1" x14ac:dyDescent="0.25">
      <c r="A50" s="537" t="s">
        <v>154</v>
      </c>
      <c r="B50" s="538"/>
      <c r="C50" s="595" t="s">
        <v>568</v>
      </c>
      <c r="D50" s="18" t="s">
        <v>733</v>
      </c>
      <c r="E50" s="18" t="s">
        <v>738</v>
      </c>
      <c r="F50" s="539" t="s">
        <v>498</v>
      </c>
      <c r="G50" s="539" t="s">
        <v>327</v>
      </c>
      <c r="H50" s="540"/>
      <c r="I50" s="540"/>
      <c r="J50" s="540"/>
      <c r="K50" s="541"/>
      <c r="L50" s="542" t="s">
        <v>11</v>
      </c>
      <c r="M50" s="544">
        <v>0.21</v>
      </c>
      <c r="N50" s="543">
        <v>3</v>
      </c>
      <c r="O50" s="543">
        <f t="shared" si="1"/>
        <v>630</v>
      </c>
      <c r="P50" s="543">
        <v>80440080433</v>
      </c>
      <c r="Q50" s="543">
        <v>80440080433</v>
      </c>
      <c r="R50" s="545" t="s">
        <v>192</v>
      </c>
      <c r="S50" s="545"/>
      <c r="X50" s="11"/>
    </row>
    <row r="51" spans="1:24" x14ac:dyDescent="0.2">
      <c r="A51" s="187" t="s">
        <v>154</v>
      </c>
      <c r="B51" s="546">
        <v>17</v>
      </c>
      <c r="C51" s="604" t="s">
        <v>569</v>
      </c>
      <c r="D51" s="188" t="s">
        <v>733</v>
      </c>
      <c r="E51" s="188" t="s">
        <v>738</v>
      </c>
      <c r="F51" s="547" t="s">
        <v>42</v>
      </c>
      <c r="G51" s="547" t="s">
        <v>254</v>
      </c>
      <c r="H51" s="548">
        <v>0</v>
      </c>
      <c r="I51" s="548">
        <v>0.9</v>
      </c>
      <c r="J51" s="548">
        <v>0.9</v>
      </c>
      <c r="K51" s="549" t="s">
        <v>8</v>
      </c>
      <c r="L51" s="193" t="s">
        <v>8</v>
      </c>
      <c r="M51" s="194">
        <v>0.1</v>
      </c>
      <c r="N51" s="188">
        <v>3</v>
      </c>
      <c r="O51" s="188">
        <f t="shared" si="1"/>
        <v>300</v>
      </c>
      <c r="P51" s="188">
        <v>80440140145</v>
      </c>
      <c r="Q51" s="188">
        <v>80440140145</v>
      </c>
      <c r="R51" s="195"/>
      <c r="S51" s="195" t="s">
        <v>256</v>
      </c>
      <c r="X51" s="11"/>
    </row>
    <row r="52" spans="1:24" x14ac:dyDescent="0.2">
      <c r="A52" s="80"/>
      <c r="B52" s="64"/>
      <c r="C52" s="596"/>
      <c r="D52" s="4"/>
      <c r="E52" s="4"/>
      <c r="F52" s="36"/>
      <c r="G52" s="36"/>
      <c r="H52" s="141"/>
      <c r="I52" s="141"/>
      <c r="J52" s="141"/>
      <c r="K52" s="142"/>
      <c r="L52" s="172"/>
      <c r="M52" s="99">
        <v>6.5000000000000002E-2</v>
      </c>
      <c r="N52" s="77"/>
      <c r="O52" s="77">
        <f t="shared" si="1"/>
        <v>0</v>
      </c>
      <c r="P52" s="77"/>
      <c r="Q52" s="77"/>
      <c r="R52" s="98" t="s">
        <v>173</v>
      </c>
      <c r="S52" s="98"/>
      <c r="X52" s="11"/>
    </row>
    <row r="53" spans="1:24" s="33" customFormat="1" x14ac:dyDescent="0.2">
      <c r="A53" s="79" t="s">
        <v>154</v>
      </c>
      <c r="B53" s="63">
        <v>22</v>
      </c>
      <c r="C53" s="595" t="s">
        <v>536</v>
      </c>
      <c r="D53" s="7" t="s">
        <v>733</v>
      </c>
      <c r="E53" s="7" t="s">
        <v>738</v>
      </c>
      <c r="F53" s="60" t="s">
        <v>41</v>
      </c>
      <c r="G53" s="60" t="s">
        <v>254</v>
      </c>
      <c r="H53" s="145">
        <v>0</v>
      </c>
      <c r="I53" s="145">
        <v>0.6</v>
      </c>
      <c r="J53" s="145">
        <v>0.6</v>
      </c>
      <c r="K53" s="146" t="s">
        <v>8</v>
      </c>
      <c r="L53" s="165" t="s">
        <v>8</v>
      </c>
      <c r="M53" s="44">
        <v>0.37</v>
      </c>
      <c r="N53" s="7">
        <v>3</v>
      </c>
      <c r="O53" s="7">
        <f t="shared" si="1"/>
        <v>1110</v>
      </c>
      <c r="P53" s="7">
        <v>80440140146</v>
      </c>
      <c r="Q53" s="7">
        <v>80440140146</v>
      </c>
      <c r="R53" s="17"/>
      <c r="S53" s="17"/>
      <c r="U53" s="2"/>
      <c r="V53" s="2"/>
      <c r="W53" s="2"/>
      <c r="X53" s="11"/>
    </row>
    <row r="54" spans="1:24" s="33" customFormat="1" x14ac:dyDescent="0.2">
      <c r="A54" s="82"/>
      <c r="B54" s="66"/>
      <c r="C54" s="599"/>
      <c r="D54" s="9" t="s">
        <v>733</v>
      </c>
      <c r="E54" s="9" t="s">
        <v>738</v>
      </c>
      <c r="F54" s="217" t="s">
        <v>257</v>
      </c>
      <c r="G54" s="217"/>
      <c r="H54" s="342"/>
      <c r="I54" s="342"/>
      <c r="J54" s="342"/>
      <c r="K54" s="222"/>
      <c r="L54" s="218" t="s">
        <v>8</v>
      </c>
      <c r="M54" s="220">
        <v>0.14499999999999999</v>
      </c>
      <c r="N54" s="219">
        <v>3</v>
      </c>
      <c r="O54" s="219">
        <f t="shared" si="1"/>
        <v>435</v>
      </c>
      <c r="P54" s="219">
        <v>80440140146</v>
      </c>
      <c r="Q54" s="219">
        <v>80440140146</v>
      </c>
      <c r="R54" s="223" t="s">
        <v>224</v>
      </c>
      <c r="S54" s="222"/>
      <c r="U54" s="2"/>
      <c r="V54" s="2"/>
      <c r="W54" s="2"/>
      <c r="X54" s="11"/>
    </row>
    <row r="55" spans="1:24" s="33" customFormat="1" x14ac:dyDescent="0.2">
      <c r="A55" s="82"/>
      <c r="B55" s="66"/>
      <c r="C55" s="599"/>
      <c r="D55" s="9" t="s">
        <v>733</v>
      </c>
      <c r="E55" s="9" t="s">
        <v>738</v>
      </c>
      <c r="F55" s="217" t="s">
        <v>258</v>
      </c>
      <c r="G55" s="217"/>
      <c r="H55" s="342"/>
      <c r="I55" s="342"/>
      <c r="J55" s="342"/>
      <c r="K55" s="222"/>
      <c r="L55" s="218" t="s">
        <v>8</v>
      </c>
      <c r="M55" s="220">
        <v>4.4999999999999998E-2</v>
      </c>
      <c r="N55" s="219">
        <v>3</v>
      </c>
      <c r="O55" s="219">
        <f t="shared" si="1"/>
        <v>135</v>
      </c>
      <c r="P55" s="219">
        <v>80440140146</v>
      </c>
      <c r="Q55" s="219">
        <v>80440140146</v>
      </c>
      <c r="R55" s="223" t="s">
        <v>224</v>
      </c>
      <c r="S55" s="222"/>
      <c r="U55" s="2"/>
      <c r="V55" s="2"/>
      <c r="W55" s="2"/>
      <c r="X55" s="11"/>
    </row>
    <row r="56" spans="1:24" s="33" customFormat="1" x14ac:dyDescent="0.2">
      <c r="A56" s="240"/>
      <c r="B56" s="241"/>
      <c r="C56" s="600"/>
      <c r="D56" s="364" t="s">
        <v>733</v>
      </c>
      <c r="E56" s="364" t="s">
        <v>738</v>
      </c>
      <c r="F56" s="217" t="s">
        <v>259</v>
      </c>
      <c r="G56" s="242"/>
      <c r="H56" s="343"/>
      <c r="I56" s="343"/>
      <c r="J56" s="343"/>
      <c r="K56" s="246"/>
      <c r="L56" s="243" t="s">
        <v>8</v>
      </c>
      <c r="M56" s="245">
        <v>7.0000000000000007E-2</v>
      </c>
      <c r="N56" s="244">
        <v>3</v>
      </c>
      <c r="O56" s="244">
        <f t="shared" si="1"/>
        <v>210</v>
      </c>
      <c r="P56" s="219">
        <v>80440140146</v>
      </c>
      <c r="Q56" s="219">
        <v>80440140146</v>
      </c>
      <c r="R56" s="223" t="s">
        <v>224</v>
      </c>
      <c r="S56" s="246"/>
      <c r="U56" s="2"/>
      <c r="V56" s="2"/>
      <c r="W56" s="2"/>
      <c r="X56" s="11"/>
    </row>
    <row r="57" spans="1:24" s="33" customFormat="1" x14ac:dyDescent="0.2">
      <c r="A57" s="240"/>
      <c r="B57" s="241"/>
      <c r="C57" s="600"/>
      <c r="D57" s="364"/>
      <c r="E57" s="364"/>
      <c r="F57" s="242"/>
      <c r="G57" s="242"/>
      <c r="H57" s="343"/>
      <c r="I57" s="343"/>
      <c r="J57" s="343"/>
      <c r="K57" s="246"/>
      <c r="L57" s="247" t="s">
        <v>190</v>
      </c>
      <c r="M57" s="249">
        <v>0.04</v>
      </c>
      <c r="N57" s="248"/>
      <c r="O57" s="248">
        <f t="shared" si="1"/>
        <v>0</v>
      </c>
      <c r="P57" s="182">
        <v>80440140146</v>
      </c>
      <c r="Q57" s="182">
        <v>80440140146</v>
      </c>
      <c r="R57" s="251" t="s">
        <v>261</v>
      </c>
      <c r="S57" s="250"/>
      <c r="U57" s="2"/>
      <c r="V57" s="2"/>
      <c r="W57" s="2"/>
      <c r="X57" s="11"/>
    </row>
    <row r="58" spans="1:24" s="33" customFormat="1" x14ac:dyDescent="0.2">
      <c r="A58" s="80"/>
      <c r="B58" s="64"/>
      <c r="C58" s="596"/>
      <c r="D58" s="4"/>
      <c r="E58" s="4"/>
      <c r="F58" s="132" t="s">
        <v>260</v>
      </c>
      <c r="G58" s="132"/>
      <c r="H58" s="154"/>
      <c r="I58" s="154"/>
      <c r="J58" s="154"/>
      <c r="K58" s="137"/>
      <c r="L58" s="186" t="s">
        <v>190</v>
      </c>
      <c r="M58" s="129">
        <v>0.1</v>
      </c>
      <c r="N58" s="128"/>
      <c r="O58" s="128">
        <f t="shared" si="1"/>
        <v>0</v>
      </c>
      <c r="P58" s="128">
        <v>80440140146</v>
      </c>
      <c r="Q58" s="128">
        <v>80440140146</v>
      </c>
      <c r="R58" s="754" t="s">
        <v>261</v>
      </c>
      <c r="S58" s="130"/>
      <c r="U58" s="2"/>
      <c r="V58" s="2"/>
      <c r="W58" s="2"/>
      <c r="X58" s="11"/>
    </row>
    <row r="59" spans="1:24" x14ac:dyDescent="0.2">
      <c r="A59" s="536" t="s">
        <v>154</v>
      </c>
      <c r="B59" s="412">
        <v>30</v>
      </c>
      <c r="C59" s="605" t="s">
        <v>543</v>
      </c>
      <c r="D59" s="261" t="s">
        <v>733</v>
      </c>
      <c r="E59" s="261" t="s">
        <v>738</v>
      </c>
      <c r="F59" s="95" t="s">
        <v>43</v>
      </c>
      <c r="G59" s="95" t="s">
        <v>254</v>
      </c>
      <c r="H59" s="139">
        <v>0</v>
      </c>
      <c r="I59" s="139">
        <v>0.11</v>
      </c>
      <c r="J59" s="139">
        <v>0.11</v>
      </c>
      <c r="K59" s="140" t="s">
        <v>11</v>
      </c>
      <c r="L59" s="270" t="s">
        <v>11</v>
      </c>
      <c r="M59" s="262">
        <v>0.08</v>
      </c>
      <c r="N59" s="261">
        <v>3</v>
      </c>
      <c r="O59" s="261">
        <f t="shared" si="1"/>
        <v>240</v>
      </c>
      <c r="P59" s="261">
        <v>80440140147</v>
      </c>
      <c r="Q59" s="261">
        <v>80440140147</v>
      </c>
      <c r="R59" s="271"/>
      <c r="S59" s="271" t="s">
        <v>255</v>
      </c>
      <c r="X59" s="11"/>
    </row>
    <row r="60" spans="1:24" x14ac:dyDescent="0.2">
      <c r="A60" s="233"/>
      <c r="B60" s="234"/>
      <c r="C60" s="606"/>
      <c r="D60" s="61"/>
      <c r="E60" s="61"/>
      <c r="F60" s="35"/>
      <c r="G60" s="35"/>
      <c r="H60" s="147"/>
      <c r="I60" s="147"/>
      <c r="J60" s="147"/>
      <c r="K60" s="148"/>
      <c r="L60" s="171" t="s">
        <v>11</v>
      </c>
      <c r="M60" s="97">
        <v>0.05</v>
      </c>
      <c r="N60" s="78">
        <v>3</v>
      </c>
      <c r="O60" s="78">
        <f t="shared" si="1"/>
        <v>150</v>
      </c>
      <c r="P60" s="78"/>
      <c r="Q60" s="78"/>
      <c r="R60" s="151" t="s">
        <v>173</v>
      </c>
      <c r="S60" s="151"/>
      <c r="X60" s="11"/>
    </row>
    <row r="61" spans="1:24" x14ac:dyDescent="0.2">
      <c r="A61" s="233"/>
      <c r="B61" s="234"/>
      <c r="C61" s="606"/>
      <c r="D61" s="61" t="s">
        <v>733</v>
      </c>
      <c r="E61" s="61" t="s">
        <v>738</v>
      </c>
      <c r="F61" s="35"/>
      <c r="G61" s="35"/>
      <c r="H61" s="147"/>
      <c r="I61" s="147"/>
      <c r="J61" s="147"/>
      <c r="K61" s="148"/>
      <c r="L61" s="235" t="s">
        <v>11</v>
      </c>
      <c r="M61" s="58">
        <v>0.14000000000000001</v>
      </c>
      <c r="N61" s="61">
        <v>3</v>
      </c>
      <c r="O61" s="61">
        <f t="shared" si="1"/>
        <v>420</v>
      </c>
      <c r="P61" s="237">
        <v>80440140125</v>
      </c>
      <c r="Q61" s="237">
        <v>80440140125</v>
      </c>
      <c r="R61" s="51" t="s">
        <v>178</v>
      </c>
      <c r="S61" s="51"/>
      <c r="X61" s="11"/>
    </row>
    <row r="62" spans="1:24" ht="12" thickBot="1" x14ac:dyDescent="0.25">
      <c r="A62" s="550"/>
      <c r="B62" s="551"/>
      <c r="C62" s="607"/>
      <c r="D62" s="758"/>
      <c r="E62" s="758"/>
      <c r="F62" s="265" t="s">
        <v>253</v>
      </c>
      <c r="G62" s="287"/>
      <c r="H62" s="344"/>
      <c r="I62" s="344"/>
      <c r="J62" s="344"/>
      <c r="K62" s="289"/>
      <c r="L62" s="284" t="s">
        <v>11</v>
      </c>
      <c r="M62" s="286">
        <v>3.5000000000000003E-2</v>
      </c>
      <c r="N62" s="285">
        <v>3</v>
      </c>
      <c r="O62" s="285">
        <f t="shared" si="1"/>
        <v>105</v>
      </c>
      <c r="P62" s="285">
        <v>80440140147</v>
      </c>
      <c r="Q62" s="285">
        <v>80440140147</v>
      </c>
      <c r="R62" s="288" t="s">
        <v>224</v>
      </c>
      <c r="S62" s="553"/>
      <c r="X62" s="11"/>
    </row>
    <row r="63" spans="1:24" x14ac:dyDescent="0.2">
      <c r="A63" s="187" t="s">
        <v>154</v>
      </c>
      <c r="B63" s="546">
        <v>10</v>
      </c>
      <c r="C63" s="604" t="s">
        <v>570</v>
      </c>
      <c r="D63" s="188" t="s">
        <v>733</v>
      </c>
      <c r="E63" s="188" t="s">
        <v>738</v>
      </c>
      <c r="F63" s="547" t="s">
        <v>23</v>
      </c>
      <c r="G63" s="547" t="s">
        <v>328</v>
      </c>
      <c r="H63" s="548">
        <v>0</v>
      </c>
      <c r="I63" s="548">
        <v>0.7</v>
      </c>
      <c r="J63" s="548">
        <v>0.7</v>
      </c>
      <c r="K63" s="549" t="s">
        <v>8</v>
      </c>
      <c r="L63" s="193" t="s">
        <v>8</v>
      </c>
      <c r="M63" s="194">
        <v>0.7</v>
      </c>
      <c r="N63" s="188">
        <v>4</v>
      </c>
      <c r="O63" s="188">
        <f t="shared" si="1"/>
        <v>2800</v>
      </c>
      <c r="P63" s="188">
        <v>80440090002</v>
      </c>
      <c r="Q63" s="188">
        <v>80440090002</v>
      </c>
      <c r="R63" s="195"/>
      <c r="S63" s="195"/>
      <c r="X63" s="11"/>
    </row>
    <row r="64" spans="1:24" ht="12" thickBot="1" x14ac:dyDescent="0.25">
      <c r="A64" s="89"/>
      <c r="B64" s="90"/>
      <c r="C64" s="608"/>
      <c r="D64" s="93" t="s">
        <v>733</v>
      </c>
      <c r="E64" s="93" t="s">
        <v>738</v>
      </c>
      <c r="F64" s="552"/>
      <c r="G64" s="552"/>
      <c r="H64" s="554">
        <v>0.7</v>
      </c>
      <c r="I64" s="554">
        <v>2.7</v>
      </c>
      <c r="J64" s="554">
        <v>2</v>
      </c>
      <c r="K64" s="555" t="s">
        <v>11</v>
      </c>
      <c r="L64" s="175" t="s">
        <v>11</v>
      </c>
      <c r="M64" s="556">
        <v>1.95</v>
      </c>
      <c r="N64" s="93">
        <v>4</v>
      </c>
      <c r="O64" s="93">
        <f t="shared" si="1"/>
        <v>7800</v>
      </c>
      <c r="P64" s="93">
        <v>80440090002</v>
      </c>
      <c r="Q64" s="93">
        <v>80440090002</v>
      </c>
      <c r="R64" s="94"/>
      <c r="S64" s="94"/>
      <c r="X64" s="11"/>
    </row>
    <row r="65" spans="1:24" x14ac:dyDescent="0.2">
      <c r="A65" s="490" t="s">
        <v>154</v>
      </c>
      <c r="B65" s="557">
        <v>2</v>
      </c>
      <c r="C65" s="609" t="s">
        <v>571</v>
      </c>
      <c r="D65" s="759" t="s">
        <v>733</v>
      </c>
      <c r="E65" s="759" t="s">
        <v>738</v>
      </c>
      <c r="F65" s="558" t="s">
        <v>58</v>
      </c>
      <c r="G65" s="558" t="s">
        <v>249</v>
      </c>
      <c r="H65" s="559">
        <v>0</v>
      </c>
      <c r="I65" s="559">
        <v>0.49</v>
      </c>
      <c r="J65" s="559">
        <v>0.49</v>
      </c>
      <c r="K65" s="560" t="s">
        <v>8</v>
      </c>
      <c r="L65" s="495" t="s">
        <v>8</v>
      </c>
      <c r="M65" s="497">
        <v>0.49</v>
      </c>
      <c r="N65" s="496">
        <v>5</v>
      </c>
      <c r="O65" s="496">
        <f t="shared" si="1"/>
        <v>2450</v>
      </c>
      <c r="P65" s="496">
        <v>80440120215</v>
      </c>
      <c r="Q65" s="496">
        <v>80440120215</v>
      </c>
      <c r="R65" s="498"/>
      <c r="S65" s="561"/>
      <c r="X65" s="11"/>
    </row>
    <row r="66" spans="1:24" x14ac:dyDescent="0.2">
      <c r="A66" s="79" t="s">
        <v>154</v>
      </c>
      <c r="B66" s="63">
        <v>43</v>
      </c>
      <c r="C66" s="595" t="s">
        <v>572</v>
      </c>
      <c r="D66" s="7" t="s">
        <v>733</v>
      </c>
      <c r="E66" s="7" t="s">
        <v>738</v>
      </c>
      <c r="F66" s="60" t="s">
        <v>59</v>
      </c>
      <c r="G66" s="60" t="s">
        <v>249</v>
      </c>
      <c r="H66" s="145">
        <v>0</v>
      </c>
      <c r="I66" s="145">
        <v>2.09</v>
      </c>
      <c r="J66" s="145">
        <v>2.09</v>
      </c>
      <c r="K66" s="146" t="s">
        <v>8</v>
      </c>
      <c r="L66" s="230" t="s">
        <v>8</v>
      </c>
      <c r="M66" s="56">
        <v>2.09</v>
      </c>
      <c r="N66" s="180">
        <v>5</v>
      </c>
      <c r="O66" s="180">
        <f t="shared" si="1"/>
        <v>10450</v>
      </c>
      <c r="P66" s="180">
        <v>80440120216</v>
      </c>
      <c r="Q66" s="180">
        <v>80440120216</v>
      </c>
      <c r="R66" s="17"/>
      <c r="S66" s="127" t="s">
        <v>219</v>
      </c>
      <c r="X66" s="11"/>
    </row>
    <row r="67" spans="1:24" ht="12" thickBot="1" x14ac:dyDescent="0.25">
      <c r="A67" s="89"/>
      <c r="B67" s="90"/>
      <c r="C67" s="608"/>
      <c r="D67" s="93"/>
      <c r="E67" s="93"/>
      <c r="F67" s="265" t="s">
        <v>223</v>
      </c>
      <c r="G67" s="265"/>
      <c r="H67" s="344"/>
      <c r="I67" s="344"/>
      <c r="J67" s="344"/>
      <c r="K67" s="289"/>
      <c r="L67" s="284" t="s">
        <v>8</v>
      </c>
      <c r="M67" s="286">
        <v>7.0000000000000007E-2</v>
      </c>
      <c r="N67" s="285">
        <v>5</v>
      </c>
      <c r="O67" s="285">
        <f t="shared" si="1"/>
        <v>350</v>
      </c>
      <c r="P67" s="285">
        <v>80440120216</v>
      </c>
      <c r="Q67" s="285">
        <v>80440120216</v>
      </c>
      <c r="R67" s="288" t="s">
        <v>224</v>
      </c>
      <c r="S67" s="289"/>
      <c r="X67" s="11"/>
    </row>
    <row r="68" spans="1:24" x14ac:dyDescent="0.2">
      <c r="A68" s="187" t="s">
        <v>154</v>
      </c>
      <c r="B68" s="546">
        <v>1</v>
      </c>
      <c r="C68" s="604" t="s">
        <v>573</v>
      </c>
      <c r="D68" s="188" t="s">
        <v>733</v>
      </c>
      <c r="E68" s="188" t="s">
        <v>738</v>
      </c>
      <c r="F68" s="547" t="s">
        <v>40</v>
      </c>
      <c r="G68" s="547" t="s">
        <v>248</v>
      </c>
      <c r="H68" s="548">
        <v>0</v>
      </c>
      <c r="I68" s="548">
        <v>7.0000000000000007E-2</v>
      </c>
      <c r="J68" s="548">
        <v>7.0000000000000007E-2</v>
      </c>
      <c r="K68" s="549" t="s">
        <v>8</v>
      </c>
      <c r="L68" s="563" t="s">
        <v>8</v>
      </c>
      <c r="M68" s="565">
        <v>0.53</v>
      </c>
      <c r="N68" s="564">
        <v>3</v>
      </c>
      <c r="O68" s="564">
        <f t="shared" ref="O68:O99" si="2">ROUND(M68*1000*N68,0)</f>
        <v>1590</v>
      </c>
      <c r="P68" s="564">
        <v>80440100291</v>
      </c>
      <c r="Q68" s="564">
        <v>80440100291</v>
      </c>
      <c r="R68" s="226" t="s">
        <v>723</v>
      </c>
      <c r="S68" s="195" t="s">
        <v>252</v>
      </c>
      <c r="X68" s="11"/>
    </row>
    <row r="69" spans="1:24" x14ac:dyDescent="0.2">
      <c r="A69" s="81" t="s">
        <v>154</v>
      </c>
      <c r="B69" s="65">
        <v>11</v>
      </c>
      <c r="C69" s="610" t="s">
        <v>575</v>
      </c>
      <c r="D69" s="5" t="s">
        <v>733</v>
      </c>
      <c r="E69" s="5" t="s">
        <v>738</v>
      </c>
      <c r="F69" s="59" t="s">
        <v>31</v>
      </c>
      <c r="G69" s="59" t="s">
        <v>248</v>
      </c>
      <c r="H69" s="143">
        <v>0</v>
      </c>
      <c r="I69" s="143">
        <v>0.08</v>
      </c>
      <c r="J69" s="143">
        <v>0.08</v>
      </c>
      <c r="K69" s="144" t="s">
        <v>133</v>
      </c>
      <c r="L69" s="163" t="s">
        <v>133</v>
      </c>
      <c r="M69" s="47">
        <v>0.08</v>
      </c>
      <c r="N69" s="5">
        <v>3</v>
      </c>
      <c r="O69" s="5">
        <f t="shared" si="2"/>
        <v>240</v>
      </c>
      <c r="P69" s="5">
        <v>80440130068</v>
      </c>
      <c r="Q69" s="5">
        <v>80440130015</v>
      </c>
      <c r="R69" s="14"/>
      <c r="S69" s="14"/>
      <c r="X69" s="11"/>
    </row>
    <row r="70" spans="1:24" x14ac:dyDescent="0.2">
      <c r="A70" s="81" t="s">
        <v>154</v>
      </c>
      <c r="B70" s="65">
        <v>16</v>
      </c>
      <c r="C70" s="610" t="s">
        <v>544</v>
      </c>
      <c r="D70" s="5" t="s">
        <v>733</v>
      </c>
      <c r="E70" s="5" t="s">
        <v>738</v>
      </c>
      <c r="F70" s="59" t="s">
        <v>44</v>
      </c>
      <c r="G70" s="59" t="s">
        <v>248</v>
      </c>
      <c r="H70" s="143">
        <v>0</v>
      </c>
      <c r="I70" s="143">
        <v>0.11</v>
      </c>
      <c r="J70" s="143">
        <v>0.11</v>
      </c>
      <c r="K70" s="144" t="s">
        <v>8</v>
      </c>
      <c r="L70" s="163" t="s">
        <v>133</v>
      </c>
      <c r="M70" s="47">
        <v>0.11</v>
      </c>
      <c r="N70" s="5">
        <v>3.5</v>
      </c>
      <c r="O70" s="5">
        <f t="shared" si="2"/>
        <v>385</v>
      </c>
      <c r="P70" s="5">
        <v>80440130016</v>
      </c>
      <c r="Q70" s="5">
        <v>80440130009</v>
      </c>
      <c r="R70" s="14"/>
      <c r="S70" s="14"/>
      <c r="X70" s="11"/>
    </row>
    <row r="71" spans="1:24" x14ac:dyDescent="0.2">
      <c r="A71" s="79" t="s">
        <v>154</v>
      </c>
      <c r="B71" s="63">
        <v>19</v>
      </c>
      <c r="C71" s="595" t="s">
        <v>576</v>
      </c>
      <c r="D71" s="7" t="s">
        <v>733</v>
      </c>
      <c r="E71" s="7" t="s">
        <v>738</v>
      </c>
      <c r="F71" s="74" t="s">
        <v>45</v>
      </c>
      <c r="G71" s="74" t="s">
        <v>248</v>
      </c>
      <c r="H71" s="145">
        <v>0</v>
      </c>
      <c r="I71" s="145">
        <v>0.09</v>
      </c>
      <c r="J71" s="145">
        <v>0.09</v>
      </c>
      <c r="K71" s="146" t="s">
        <v>133</v>
      </c>
      <c r="L71" s="165" t="s">
        <v>133</v>
      </c>
      <c r="M71" s="44">
        <v>0.09</v>
      </c>
      <c r="N71" s="7">
        <v>3.5</v>
      </c>
      <c r="O71" s="7">
        <f t="shared" si="2"/>
        <v>315</v>
      </c>
      <c r="P71" s="7">
        <v>80440130326</v>
      </c>
      <c r="Q71" s="7">
        <v>80440130326</v>
      </c>
      <c r="R71" s="17"/>
      <c r="S71" s="17"/>
      <c r="X71" s="11"/>
    </row>
    <row r="72" spans="1:24" x14ac:dyDescent="0.2">
      <c r="A72" s="82"/>
      <c r="B72" s="66"/>
      <c r="C72" s="599"/>
      <c r="D72" s="9" t="s">
        <v>733</v>
      </c>
      <c r="E72" s="9" t="s">
        <v>738</v>
      </c>
      <c r="F72" s="35"/>
      <c r="G72" s="35"/>
      <c r="H72" s="147">
        <v>0.09</v>
      </c>
      <c r="I72" s="147">
        <v>0.49</v>
      </c>
      <c r="J72" s="147">
        <v>0.4</v>
      </c>
      <c r="K72" s="148" t="s">
        <v>8</v>
      </c>
      <c r="L72" s="166" t="s">
        <v>8</v>
      </c>
      <c r="M72" s="48">
        <v>0.3</v>
      </c>
      <c r="N72" s="9">
        <v>3.5</v>
      </c>
      <c r="O72" s="9">
        <f t="shared" si="2"/>
        <v>1050</v>
      </c>
      <c r="P72" s="9">
        <v>80440130326</v>
      </c>
      <c r="Q72" s="9">
        <v>80440130326</v>
      </c>
      <c r="R72" s="15"/>
      <c r="S72" s="15"/>
      <c r="X72" s="11"/>
    </row>
    <row r="73" spans="1:24" s="34" customFormat="1" x14ac:dyDescent="0.2">
      <c r="A73" s="80"/>
      <c r="B73" s="64"/>
      <c r="C73" s="596"/>
      <c r="D73" s="4"/>
      <c r="E73" s="4"/>
      <c r="F73" s="132" t="s">
        <v>266</v>
      </c>
      <c r="G73" s="132"/>
      <c r="H73" s="154"/>
      <c r="I73" s="154"/>
      <c r="J73" s="154"/>
      <c r="K73" s="137"/>
      <c r="L73" s="173" t="s">
        <v>8</v>
      </c>
      <c r="M73" s="136">
        <v>7.0000000000000007E-2</v>
      </c>
      <c r="N73" s="135">
        <v>3</v>
      </c>
      <c r="O73" s="135">
        <f t="shared" si="2"/>
        <v>210</v>
      </c>
      <c r="P73" s="135">
        <v>80440130326</v>
      </c>
      <c r="Q73" s="135">
        <v>80440130326</v>
      </c>
      <c r="R73" s="223" t="s">
        <v>224</v>
      </c>
      <c r="S73" s="137"/>
      <c r="U73" s="2"/>
      <c r="V73" s="2"/>
      <c r="W73" s="2"/>
      <c r="X73" s="11"/>
    </row>
    <row r="74" spans="1:24" x14ac:dyDescent="0.2">
      <c r="A74" s="79" t="s">
        <v>154</v>
      </c>
      <c r="B74" s="63">
        <v>28</v>
      </c>
      <c r="C74" s="595" t="s">
        <v>537</v>
      </c>
      <c r="D74" s="7" t="s">
        <v>733</v>
      </c>
      <c r="E74" s="7" t="s">
        <v>738</v>
      </c>
      <c r="F74" s="60" t="s">
        <v>29</v>
      </c>
      <c r="G74" s="60" t="s">
        <v>248</v>
      </c>
      <c r="H74" s="145">
        <v>0</v>
      </c>
      <c r="I74" s="145">
        <v>0.26</v>
      </c>
      <c r="J74" s="145">
        <v>0.26</v>
      </c>
      <c r="K74" s="146" t="s">
        <v>8</v>
      </c>
      <c r="L74" s="165" t="s">
        <v>8</v>
      </c>
      <c r="M74" s="56">
        <v>0.08</v>
      </c>
      <c r="N74" s="7">
        <v>3.5</v>
      </c>
      <c r="O74" s="7">
        <f t="shared" si="2"/>
        <v>280</v>
      </c>
      <c r="P74" s="7">
        <v>80440130325</v>
      </c>
      <c r="Q74" s="7">
        <v>80440130325</v>
      </c>
      <c r="R74" s="17"/>
      <c r="S74" s="17"/>
      <c r="X74" s="11"/>
    </row>
    <row r="75" spans="1:24" x14ac:dyDescent="0.2">
      <c r="A75" s="82"/>
      <c r="B75" s="66"/>
      <c r="C75" s="599"/>
      <c r="D75" s="9"/>
      <c r="E75" s="765"/>
      <c r="F75" s="562" t="s">
        <v>271</v>
      </c>
      <c r="G75" s="217"/>
      <c r="H75" s="342"/>
      <c r="I75" s="342"/>
      <c r="J75" s="342"/>
      <c r="K75" s="222"/>
      <c r="L75" s="218" t="s">
        <v>8</v>
      </c>
      <c r="M75" s="220">
        <v>4.4999999999999998E-2</v>
      </c>
      <c r="N75" s="219">
        <v>3</v>
      </c>
      <c r="O75" s="219">
        <f t="shared" si="2"/>
        <v>135</v>
      </c>
      <c r="P75" s="219">
        <v>80440130325</v>
      </c>
      <c r="Q75" s="219">
        <v>80440130325</v>
      </c>
      <c r="R75" s="223" t="s">
        <v>224</v>
      </c>
      <c r="S75" s="222"/>
      <c r="X75" s="11"/>
    </row>
    <row r="76" spans="1:24" x14ac:dyDescent="0.2">
      <c r="A76" s="80"/>
      <c r="B76" s="64"/>
      <c r="C76" s="596"/>
      <c r="D76" s="4"/>
      <c r="E76" s="4"/>
      <c r="F76" s="132" t="s">
        <v>269</v>
      </c>
      <c r="G76" s="132"/>
      <c r="H76" s="154"/>
      <c r="I76" s="154"/>
      <c r="J76" s="154"/>
      <c r="K76" s="137"/>
      <c r="L76" s="186" t="s">
        <v>190</v>
      </c>
      <c r="M76" s="129">
        <v>5.5E-2</v>
      </c>
      <c r="N76" s="128"/>
      <c r="O76" s="128">
        <f t="shared" si="2"/>
        <v>0</v>
      </c>
      <c r="P76" s="128">
        <v>80440130325</v>
      </c>
      <c r="Q76" s="128">
        <v>80440130325</v>
      </c>
      <c r="R76" s="130"/>
      <c r="S76" s="130"/>
      <c r="X76" s="11"/>
    </row>
    <row r="77" spans="1:24" x14ac:dyDescent="0.2">
      <c r="A77" s="88" t="s">
        <v>154</v>
      </c>
      <c r="B77" s="71"/>
      <c r="C77" s="595" t="s">
        <v>577</v>
      </c>
      <c r="D77" s="52"/>
      <c r="E77" s="52"/>
      <c r="F77" s="317" t="s">
        <v>179</v>
      </c>
      <c r="G77" s="446"/>
      <c r="H77" s="139"/>
      <c r="I77" s="139"/>
      <c r="J77" s="139"/>
      <c r="K77" s="140"/>
      <c r="L77" s="321" t="s">
        <v>8</v>
      </c>
      <c r="M77" s="323">
        <v>0.26</v>
      </c>
      <c r="N77" s="322">
        <v>3</v>
      </c>
      <c r="O77" s="322">
        <f t="shared" si="2"/>
        <v>780</v>
      </c>
      <c r="P77" s="322"/>
      <c r="Q77" s="322"/>
      <c r="R77" s="324" t="s">
        <v>173</v>
      </c>
      <c r="S77" s="324"/>
      <c r="X77" s="11"/>
    </row>
    <row r="78" spans="1:24" x14ac:dyDescent="0.2">
      <c r="A78" s="82"/>
      <c r="B78" s="66"/>
      <c r="C78" s="599"/>
      <c r="D78" s="9" t="s">
        <v>733</v>
      </c>
      <c r="E78" s="9" t="s">
        <v>738</v>
      </c>
      <c r="F78" s="35"/>
      <c r="G78" s="35"/>
      <c r="H78" s="147"/>
      <c r="I78" s="147"/>
      <c r="J78" s="147"/>
      <c r="K78" s="148"/>
      <c r="L78" s="235" t="s">
        <v>8</v>
      </c>
      <c r="M78" s="58">
        <v>0.1</v>
      </c>
      <c r="N78" s="61">
        <v>3</v>
      </c>
      <c r="O78" s="61">
        <f t="shared" si="2"/>
        <v>300</v>
      </c>
      <c r="P78" s="61">
        <v>80440130325</v>
      </c>
      <c r="Q78" s="61">
        <v>80440130325</v>
      </c>
      <c r="R78" s="35" t="s">
        <v>272</v>
      </c>
      <c r="S78" s="35"/>
      <c r="X78" s="11"/>
    </row>
    <row r="79" spans="1:24" x14ac:dyDescent="0.2">
      <c r="A79" s="80"/>
      <c r="B79" s="64"/>
      <c r="C79" s="596"/>
      <c r="D79" s="4"/>
      <c r="E79" s="4"/>
      <c r="F79" s="217" t="s">
        <v>270</v>
      </c>
      <c r="G79" s="134"/>
      <c r="H79" s="154"/>
      <c r="I79" s="154"/>
      <c r="J79" s="154"/>
      <c r="K79" s="137"/>
      <c r="L79" s="173" t="s">
        <v>8</v>
      </c>
      <c r="M79" s="136">
        <v>4.4999999999999998E-2</v>
      </c>
      <c r="N79" s="135">
        <v>3</v>
      </c>
      <c r="O79" s="135">
        <f t="shared" si="2"/>
        <v>135</v>
      </c>
      <c r="P79" s="135">
        <v>80440130325</v>
      </c>
      <c r="Q79" s="135">
        <v>80440130325</v>
      </c>
      <c r="R79" s="138" t="s">
        <v>224</v>
      </c>
      <c r="S79" s="134"/>
      <c r="X79" s="11"/>
    </row>
    <row r="80" spans="1:24" x14ac:dyDescent="0.2">
      <c r="A80" s="85" t="s">
        <v>154</v>
      </c>
      <c r="B80" s="69">
        <v>33</v>
      </c>
      <c r="C80" s="595" t="s">
        <v>578</v>
      </c>
      <c r="D80" s="18" t="s">
        <v>733</v>
      </c>
      <c r="E80" s="18" t="s">
        <v>738</v>
      </c>
      <c r="F80" s="42" t="s">
        <v>30</v>
      </c>
      <c r="G80" s="42" t="s">
        <v>248</v>
      </c>
      <c r="H80" s="152">
        <v>0</v>
      </c>
      <c r="I80" s="152">
        <v>7.0000000000000007E-2</v>
      </c>
      <c r="J80" s="152">
        <v>7.0000000000000007E-2</v>
      </c>
      <c r="K80" s="153" t="s">
        <v>8</v>
      </c>
      <c r="L80" s="162" t="s">
        <v>8</v>
      </c>
      <c r="M80" s="50">
        <v>7.0000000000000007E-2</v>
      </c>
      <c r="N80" s="10">
        <v>3</v>
      </c>
      <c r="O80" s="10">
        <f t="shared" si="2"/>
        <v>210</v>
      </c>
      <c r="P80" s="10">
        <v>80440130342</v>
      </c>
      <c r="Q80" s="10">
        <v>80440130342</v>
      </c>
      <c r="R80" s="21" t="s">
        <v>265</v>
      </c>
      <c r="S80" s="372" t="s">
        <v>471</v>
      </c>
      <c r="X80" s="11"/>
    </row>
    <row r="81" spans="1:24" x14ac:dyDescent="0.2">
      <c r="A81" s="79" t="s">
        <v>154</v>
      </c>
      <c r="B81" s="63">
        <v>40</v>
      </c>
      <c r="C81" s="595" t="s">
        <v>574</v>
      </c>
      <c r="D81" s="7" t="s">
        <v>733</v>
      </c>
      <c r="E81" s="7" t="s">
        <v>738</v>
      </c>
      <c r="F81" s="74" t="s">
        <v>28</v>
      </c>
      <c r="G81" s="74" t="s">
        <v>248</v>
      </c>
      <c r="H81" s="145">
        <v>0</v>
      </c>
      <c r="I81" s="145">
        <v>0.06</v>
      </c>
      <c r="J81" s="145">
        <v>0.06</v>
      </c>
      <c r="K81" s="146" t="s">
        <v>8</v>
      </c>
      <c r="L81" s="165" t="s">
        <v>8</v>
      </c>
      <c r="M81" s="44">
        <v>0.06</v>
      </c>
      <c r="N81" s="7">
        <v>4</v>
      </c>
      <c r="O81" s="7">
        <f t="shared" si="2"/>
        <v>240</v>
      </c>
      <c r="P81" s="7">
        <v>80440130354</v>
      </c>
      <c r="Q81" s="7">
        <v>80440130354</v>
      </c>
      <c r="R81" s="17"/>
      <c r="S81" s="17"/>
      <c r="X81" s="11"/>
    </row>
    <row r="82" spans="1:24" ht="12" thickBot="1" x14ac:dyDescent="0.25">
      <c r="A82" s="89"/>
      <c r="B82" s="90"/>
      <c r="C82" s="608"/>
      <c r="D82" s="93"/>
      <c r="E82" s="93"/>
      <c r="F82" s="552"/>
      <c r="G82" s="552"/>
      <c r="H82" s="554">
        <v>0.08</v>
      </c>
      <c r="I82" s="554">
        <v>0.15</v>
      </c>
      <c r="J82" s="554">
        <v>6.9999999999999993E-2</v>
      </c>
      <c r="K82" s="555" t="s">
        <v>11</v>
      </c>
      <c r="L82" s="330" t="s">
        <v>190</v>
      </c>
      <c r="M82" s="332">
        <v>7.0000000000000007E-2</v>
      </c>
      <c r="N82" s="331"/>
      <c r="O82" s="331">
        <f t="shared" si="2"/>
        <v>0</v>
      </c>
      <c r="P82" s="331">
        <v>80440130355</v>
      </c>
      <c r="Q82" s="331">
        <v>80440130354</v>
      </c>
      <c r="R82" s="333" t="s">
        <v>261</v>
      </c>
      <c r="S82" s="333"/>
      <c r="X82" s="11"/>
    </row>
    <row r="83" spans="1:24" x14ac:dyDescent="0.2">
      <c r="A83" s="187" t="s">
        <v>155</v>
      </c>
      <c r="B83" s="546">
        <v>3</v>
      </c>
      <c r="C83" s="604" t="s">
        <v>579</v>
      </c>
      <c r="D83" s="188"/>
      <c r="E83" s="188"/>
      <c r="F83" s="547" t="s">
        <v>6</v>
      </c>
      <c r="G83" s="566" t="s">
        <v>317</v>
      </c>
      <c r="H83" s="548"/>
      <c r="I83" s="548"/>
      <c r="J83" s="548"/>
      <c r="K83" s="549"/>
      <c r="L83" s="567" t="s">
        <v>133</v>
      </c>
      <c r="M83" s="569">
        <v>0.69</v>
      </c>
      <c r="N83" s="568">
        <v>6</v>
      </c>
      <c r="O83" s="568">
        <f t="shared" si="2"/>
        <v>4140</v>
      </c>
      <c r="P83" s="568"/>
      <c r="Q83" s="568"/>
      <c r="R83" s="570" t="s">
        <v>173</v>
      </c>
      <c r="S83" s="570"/>
      <c r="X83" s="11"/>
    </row>
    <row r="84" spans="1:24" x14ac:dyDescent="0.2">
      <c r="A84" s="82"/>
      <c r="B84" s="66"/>
      <c r="C84" s="599"/>
      <c r="D84" s="9" t="s">
        <v>736</v>
      </c>
      <c r="E84" s="9" t="s">
        <v>154</v>
      </c>
      <c r="F84" s="35"/>
      <c r="G84" s="35"/>
      <c r="H84" s="147">
        <v>0</v>
      </c>
      <c r="I84" s="147">
        <v>0.54</v>
      </c>
      <c r="J84" s="147">
        <v>0.54</v>
      </c>
      <c r="K84" s="148" t="s">
        <v>133</v>
      </c>
      <c r="L84" s="235" t="s">
        <v>133</v>
      </c>
      <c r="M84" s="58">
        <v>0.54</v>
      </c>
      <c r="N84" s="61">
        <v>5</v>
      </c>
      <c r="O84" s="61">
        <f t="shared" si="2"/>
        <v>2700</v>
      </c>
      <c r="P84" s="61">
        <v>80440040289</v>
      </c>
      <c r="Q84" s="61">
        <v>80440030152</v>
      </c>
      <c r="R84" s="51"/>
      <c r="S84" s="15"/>
      <c r="X84" s="11"/>
    </row>
    <row r="85" spans="1:24" x14ac:dyDescent="0.2">
      <c r="A85" s="82"/>
      <c r="B85" s="66"/>
      <c r="C85" s="599"/>
      <c r="D85" s="9" t="s">
        <v>735</v>
      </c>
      <c r="E85" s="9" t="s">
        <v>739</v>
      </c>
      <c r="F85" s="35"/>
      <c r="G85" s="35"/>
      <c r="H85" s="147">
        <v>0.54</v>
      </c>
      <c r="I85" s="147">
        <v>3.05</v>
      </c>
      <c r="J85" s="147">
        <v>2.5099999999999998</v>
      </c>
      <c r="K85" s="148"/>
      <c r="L85" s="166" t="s">
        <v>133</v>
      </c>
      <c r="M85" s="48">
        <v>2.5099999999999998</v>
      </c>
      <c r="N85" s="9">
        <v>5</v>
      </c>
      <c r="O85" s="9">
        <f t="shared" si="2"/>
        <v>12550</v>
      </c>
      <c r="P85" s="9">
        <v>80440030152</v>
      </c>
      <c r="Q85" s="9">
        <v>80440030152</v>
      </c>
      <c r="R85" s="15"/>
      <c r="S85" s="15"/>
      <c r="X85" s="11"/>
    </row>
    <row r="86" spans="1:24" x14ac:dyDescent="0.2">
      <c r="A86" s="80"/>
      <c r="B86" s="64"/>
      <c r="C86" s="596"/>
      <c r="D86" s="4" t="s">
        <v>735</v>
      </c>
      <c r="E86" s="4" t="s">
        <v>739</v>
      </c>
      <c r="F86" s="36"/>
      <c r="G86" s="36"/>
      <c r="H86" s="141">
        <v>3.05</v>
      </c>
      <c r="I86" s="141">
        <v>3.86</v>
      </c>
      <c r="J86" s="141">
        <v>0.81</v>
      </c>
      <c r="K86" s="142"/>
      <c r="L86" s="167" t="s">
        <v>133</v>
      </c>
      <c r="M86" s="45">
        <v>0.82</v>
      </c>
      <c r="N86" s="4">
        <v>5</v>
      </c>
      <c r="O86" s="4">
        <f t="shared" si="2"/>
        <v>4100</v>
      </c>
      <c r="P86" s="4">
        <v>80440090042</v>
      </c>
      <c r="Q86" s="4">
        <v>80440030152</v>
      </c>
      <c r="R86" s="16"/>
      <c r="S86" s="16"/>
      <c r="X86" s="11"/>
    </row>
    <row r="87" spans="1:24" x14ac:dyDescent="0.2">
      <c r="A87" s="83" t="s">
        <v>154</v>
      </c>
      <c r="B87" s="67">
        <v>8</v>
      </c>
      <c r="C87" s="611" t="s">
        <v>580</v>
      </c>
      <c r="D87" s="54" t="s">
        <v>733</v>
      </c>
      <c r="E87" s="54" t="s">
        <v>738</v>
      </c>
      <c r="F87" s="41" t="s">
        <v>14</v>
      </c>
      <c r="G87" s="41" t="s">
        <v>317</v>
      </c>
      <c r="H87" s="149">
        <v>0</v>
      </c>
      <c r="I87" s="149">
        <v>0.25</v>
      </c>
      <c r="J87" s="149">
        <v>0.25</v>
      </c>
      <c r="K87" s="150" t="s">
        <v>11</v>
      </c>
      <c r="L87" s="170" t="s">
        <v>11</v>
      </c>
      <c r="M87" s="49">
        <v>0.24</v>
      </c>
      <c r="N87" s="18">
        <v>3</v>
      </c>
      <c r="O87" s="18">
        <f t="shared" si="2"/>
        <v>720</v>
      </c>
      <c r="P87" s="18">
        <v>80440040281</v>
      </c>
      <c r="Q87" s="18">
        <v>80440040281</v>
      </c>
      <c r="R87" s="43" t="s">
        <v>325</v>
      </c>
      <c r="S87" s="43"/>
      <c r="X87" s="11"/>
    </row>
    <row r="88" spans="1:24" ht="12" customHeight="1" thickBot="1" x14ac:dyDescent="0.25">
      <c r="A88" s="571" t="s">
        <v>154</v>
      </c>
      <c r="B88" s="572">
        <v>44</v>
      </c>
      <c r="C88" s="612" t="s">
        <v>546</v>
      </c>
      <c r="D88" s="577" t="s">
        <v>733</v>
      </c>
      <c r="E88" s="577" t="s">
        <v>738</v>
      </c>
      <c r="F88" s="573" t="s">
        <v>16</v>
      </c>
      <c r="G88" s="573" t="s">
        <v>317</v>
      </c>
      <c r="H88" s="574">
        <v>0</v>
      </c>
      <c r="I88" s="574">
        <v>0.59</v>
      </c>
      <c r="J88" s="574">
        <v>0.59</v>
      </c>
      <c r="K88" s="575" t="s">
        <v>11</v>
      </c>
      <c r="L88" s="576" t="s">
        <v>8</v>
      </c>
      <c r="M88" s="578">
        <v>0.59</v>
      </c>
      <c r="N88" s="577">
        <v>3</v>
      </c>
      <c r="O88" s="577">
        <f t="shared" si="2"/>
        <v>1770</v>
      </c>
      <c r="P88" s="577">
        <v>80440040311</v>
      </c>
      <c r="Q88" s="577">
        <v>80440040311</v>
      </c>
      <c r="R88" s="579"/>
      <c r="S88" s="579" t="s">
        <v>318</v>
      </c>
      <c r="X88" s="11"/>
    </row>
    <row r="89" spans="1:24" x14ac:dyDescent="0.2">
      <c r="A89" s="187" t="s">
        <v>154</v>
      </c>
      <c r="B89" s="546">
        <v>38</v>
      </c>
      <c r="C89" s="604" t="s">
        <v>581</v>
      </c>
      <c r="D89" s="188" t="s">
        <v>733</v>
      </c>
      <c r="E89" s="188" t="s">
        <v>738</v>
      </c>
      <c r="F89" s="547" t="s">
        <v>9</v>
      </c>
      <c r="G89" s="547" t="s">
        <v>369</v>
      </c>
      <c r="H89" s="548">
        <v>0</v>
      </c>
      <c r="I89" s="548">
        <v>2.42</v>
      </c>
      <c r="J89" s="548">
        <v>2.42</v>
      </c>
      <c r="K89" s="549" t="s">
        <v>8</v>
      </c>
      <c r="L89" s="193" t="s">
        <v>8</v>
      </c>
      <c r="M89" s="565">
        <v>2.44</v>
      </c>
      <c r="N89" s="188">
        <v>4.5</v>
      </c>
      <c r="O89" s="188">
        <f t="shared" si="2"/>
        <v>10980</v>
      </c>
      <c r="P89" s="188">
        <v>80440050109</v>
      </c>
      <c r="Q89" s="188">
        <v>80440050109</v>
      </c>
      <c r="R89" s="195"/>
      <c r="S89" s="195"/>
      <c r="X89" s="11"/>
    </row>
    <row r="90" spans="1:24" x14ac:dyDescent="0.2">
      <c r="A90" s="80"/>
      <c r="B90" s="64"/>
      <c r="C90" s="596"/>
      <c r="D90" s="4" t="s">
        <v>733</v>
      </c>
      <c r="E90" s="4" t="s">
        <v>738</v>
      </c>
      <c r="F90" s="36"/>
      <c r="G90" s="36"/>
      <c r="H90" s="141">
        <v>2.42</v>
      </c>
      <c r="I90" s="141">
        <v>4.25</v>
      </c>
      <c r="J90" s="141">
        <v>1.83</v>
      </c>
      <c r="K90" s="142" t="s">
        <v>11</v>
      </c>
      <c r="L90" s="167" t="s">
        <v>8</v>
      </c>
      <c r="M90" s="55">
        <v>1.83</v>
      </c>
      <c r="N90" s="4">
        <v>3</v>
      </c>
      <c r="O90" s="4">
        <f t="shared" si="2"/>
        <v>5490</v>
      </c>
      <c r="P90" s="4">
        <v>80440010129</v>
      </c>
      <c r="Q90" s="4">
        <v>80440050109</v>
      </c>
      <c r="R90" s="16"/>
      <c r="S90" s="16"/>
      <c r="X90" s="11"/>
    </row>
    <row r="91" spans="1:24" x14ac:dyDescent="0.2">
      <c r="A91" s="79" t="s">
        <v>155</v>
      </c>
      <c r="B91" s="63">
        <v>42</v>
      </c>
      <c r="C91" s="595" t="s">
        <v>582</v>
      </c>
      <c r="D91" s="7" t="s">
        <v>735</v>
      </c>
      <c r="E91" s="7" t="s">
        <v>739</v>
      </c>
      <c r="F91" s="60" t="s">
        <v>10</v>
      </c>
      <c r="G91" s="60" t="s">
        <v>369</v>
      </c>
      <c r="H91" s="145">
        <v>0</v>
      </c>
      <c r="I91" s="145">
        <v>1.85</v>
      </c>
      <c r="J91" s="145">
        <v>1.85</v>
      </c>
      <c r="K91" s="146" t="s">
        <v>8</v>
      </c>
      <c r="L91" s="230" t="s">
        <v>8</v>
      </c>
      <c r="M91" s="56">
        <v>1.86</v>
      </c>
      <c r="N91" s="180">
        <v>5</v>
      </c>
      <c r="O91" s="180">
        <f t="shared" si="2"/>
        <v>9300</v>
      </c>
      <c r="P91" s="180">
        <v>80440020229</v>
      </c>
      <c r="Q91" s="180">
        <v>80440020229</v>
      </c>
      <c r="R91" s="17"/>
      <c r="S91" s="17"/>
      <c r="X91" s="11"/>
    </row>
    <row r="92" spans="1:24" x14ac:dyDescent="0.2">
      <c r="A92" s="82"/>
      <c r="B92" s="66"/>
      <c r="C92" s="599"/>
      <c r="D92" s="9" t="s">
        <v>733</v>
      </c>
      <c r="E92" s="9" t="s">
        <v>738</v>
      </c>
      <c r="F92" s="35"/>
      <c r="G92" s="35"/>
      <c r="H92" s="147">
        <v>1.85</v>
      </c>
      <c r="I92" s="147">
        <v>3.22</v>
      </c>
      <c r="J92" s="147">
        <v>1.37</v>
      </c>
      <c r="K92" s="148" t="s">
        <v>8</v>
      </c>
      <c r="L92" s="235" t="s">
        <v>8</v>
      </c>
      <c r="M92" s="58">
        <v>1.37</v>
      </c>
      <c r="N92" s="61">
        <v>5</v>
      </c>
      <c r="O92" s="61">
        <f t="shared" si="2"/>
        <v>6850</v>
      </c>
      <c r="P92" s="61">
        <v>80440010050</v>
      </c>
      <c r="Q92" s="61">
        <v>80440020229</v>
      </c>
      <c r="R92" s="15"/>
      <c r="S92" s="15"/>
      <c r="X92" s="11"/>
    </row>
    <row r="93" spans="1:24" x14ac:dyDescent="0.2">
      <c r="A93" s="80"/>
      <c r="B93" s="64"/>
      <c r="C93" s="596"/>
      <c r="D93" s="4"/>
      <c r="E93" s="4"/>
      <c r="F93" s="132" t="s">
        <v>370</v>
      </c>
      <c r="G93" s="134"/>
      <c r="H93" s="154"/>
      <c r="I93" s="154"/>
      <c r="J93" s="154"/>
      <c r="K93" s="137"/>
      <c r="L93" s="173" t="s">
        <v>8</v>
      </c>
      <c r="M93" s="136">
        <v>0.04</v>
      </c>
      <c r="N93" s="135">
        <v>5</v>
      </c>
      <c r="O93" s="135">
        <f t="shared" si="2"/>
        <v>200</v>
      </c>
      <c r="P93" s="135">
        <v>80440010050</v>
      </c>
      <c r="Q93" s="135">
        <v>80440020229</v>
      </c>
      <c r="R93" s="138" t="s">
        <v>224</v>
      </c>
      <c r="S93" s="137"/>
      <c r="X93" s="11"/>
    </row>
    <row r="94" spans="1:24" x14ac:dyDescent="0.2">
      <c r="A94" s="79" t="s">
        <v>154</v>
      </c>
      <c r="B94" s="63">
        <v>55</v>
      </c>
      <c r="C94" s="616" t="s">
        <v>547</v>
      </c>
      <c r="D94" s="180" t="s">
        <v>735</v>
      </c>
      <c r="E94" s="180" t="s">
        <v>739</v>
      </c>
      <c r="F94" s="74" t="s">
        <v>7</v>
      </c>
      <c r="G94" s="74" t="s">
        <v>369</v>
      </c>
      <c r="H94" s="145">
        <v>0</v>
      </c>
      <c r="I94" s="145">
        <v>3.85</v>
      </c>
      <c r="J94" s="145">
        <v>3.85</v>
      </c>
      <c r="K94" s="146" t="s">
        <v>8</v>
      </c>
      <c r="L94" s="165" t="s">
        <v>8</v>
      </c>
      <c r="M94" s="56">
        <v>2.54</v>
      </c>
      <c r="N94" s="7">
        <v>4</v>
      </c>
      <c r="O94" s="7">
        <f t="shared" si="2"/>
        <v>10160</v>
      </c>
      <c r="P94" s="7">
        <v>80440010049</v>
      </c>
      <c r="Q94" s="7">
        <v>80440010049</v>
      </c>
      <c r="R94" s="17"/>
      <c r="S94" s="17" t="s">
        <v>374</v>
      </c>
      <c r="X94" s="11"/>
    </row>
    <row r="95" spans="1:24" x14ac:dyDescent="0.2">
      <c r="A95" s="82"/>
      <c r="B95" s="66"/>
      <c r="C95" s="606"/>
      <c r="D95" s="61"/>
      <c r="E95" s="61"/>
      <c r="F95" s="280"/>
      <c r="G95" s="280"/>
      <c r="H95" s="147"/>
      <c r="I95" s="147"/>
      <c r="J95" s="147"/>
      <c r="K95" s="148"/>
      <c r="L95" s="181" t="s">
        <v>190</v>
      </c>
      <c r="M95" s="183">
        <v>0.11</v>
      </c>
      <c r="N95" s="182"/>
      <c r="O95" s="182">
        <f t="shared" si="2"/>
        <v>0</v>
      </c>
      <c r="P95" s="182">
        <v>80440010049</v>
      </c>
      <c r="Q95" s="182">
        <v>80440010049</v>
      </c>
      <c r="R95" s="184" t="s">
        <v>371</v>
      </c>
      <c r="S95" s="184" t="s">
        <v>372</v>
      </c>
      <c r="X95" s="11"/>
    </row>
    <row r="96" spans="1:24" x14ac:dyDescent="0.2">
      <c r="A96" s="80"/>
      <c r="B96" s="64"/>
      <c r="C96" s="617"/>
      <c r="D96" s="62" t="s">
        <v>733</v>
      </c>
      <c r="E96" s="62" t="s">
        <v>738</v>
      </c>
      <c r="F96" s="281"/>
      <c r="G96" s="281" t="s">
        <v>373</v>
      </c>
      <c r="H96" s="141"/>
      <c r="I96" s="141"/>
      <c r="J96" s="141"/>
      <c r="K96" s="142"/>
      <c r="L96" s="167" t="s">
        <v>8</v>
      </c>
      <c r="M96" s="55">
        <v>1.19</v>
      </c>
      <c r="N96" s="4">
        <v>4</v>
      </c>
      <c r="O96" s="4">
        <f t="shared" si="2"/>
        <v>4760</v>
      </c>
      <c r="P96" s="4">
        <v>80440010049</v>
      </c>
      <c r="Q96" s="4">
        <v>80440010049</v>
      </c>
      <c r="R96" s="16"/>
      <c r="S96" s="16"/>
      <c r="X96" s="11"/>
    </row>
    <row r="97" spans="1:24" x14ac:dyDescent="0.2">
      <c r="A97" s="79" t="s">
        <v>154</v>
      </c>
      <c r="B97" s="63">
        <v>58</v>
      </c>
      <c r="C97" s="616" t="s">
        <v>583</v>
      </c>
      <c r="D97" s="180" t="s">
        <v>733</v>
      </c>
      <c r="E97" s="180" t="s">
        <v>738</v>
      </c>
      <c r="F97" s="60" t="s">
        <v>201</v>
      </c>
      <c r="G97" s="60" t="s">
        <v>369</v>
      </c>
      <c r="H97" s="145">
        <v>0</v>
      </c>
      <c r="I97" s="145">
        <v>0.3</v>
      </c>
      <c r="J97" s="145">
        <v>0.3</v>
      </c>
      <c r="K97" s="146" t="s">
        <v>11</v>
      </c>
      <c r="L97" s="165" t="s">
        <v>11</v>
      </c>
      <c r="M97" s="44">
        <v>0.13</v>
      </c>
      <c r="N97" s="7">
        <v>3</v>
      </c>
      <c r="O97" s="7">
        <f t="shared" si="2"/>
        <v>390</v>
      </c>
      <c r="P97" s="7">
        <v>80440020304</v>
      </c>
      <c r="Q97" s="7">
        <v>80440020304</v>
      </c>
      <c r="R97" s="17"/>
      <c r="S97" s="17"/>
      <c r="X97" s="11"/>
    </row>
    <row r="98" spans="1:24" x14ac:dyDescent="0.2">
      <c r="A98" s="84"/>
      <c r="B98" s="68"/>
      <c r="C98" s="611"/>
      <c r="D98" s="54" t="s">
        <v>733</v>
      </c>
      <c r="E98" s="54" t="s">
        <v>738</v>
      </c>
      <c r="F98" s="41"/>
      <c r="G98" s="41"/>
      <c r="H98" s="149"/>
      <c r="I98" s="149"/>
      <c r="J98" s="149"/>
      <c r="K98" s="150"/>
      <c r="L98" s="326" t="s">
        <v>190</v>
      </c>
      <c r="M98" s="328">
        <v>0.2</v>
      </c>
      <c r="N98" s="327"/>
      <c r="O98" s="327">
        <f t="shared" si="2"/>
        <v>0</v>
      </c>
      <c r="P98" s="327">
        <v>80440020304</v>
      </c>
      <c r="Q98" s="327">
        <v>80440020304</v>
      </c>
      <c r="R98" s="329" t="s">
        <v>261</v>
      </c>
      <c r="S98" s="329"/>
      <c r="X98" s="11"/>
    </row>
    <row r="99" spans="1:24" ht="12" thickBot="1" x14ac:dyDescent="0.25">
      <c r="A99" s="89"/>
      <c r="B99" s="90"/>
      <c r="C99" s="607"/>
      <c r="D99" s="758"/>
      <c r="E99" s="758"/>
      <c r="F99" s="265" t="s">
        <v>202</v>
      </c>
      <c r="G99" s="265"/>
      <c r="H99" s="344"/>
      <c r="I99" s="344"/>
      <c r="J99" s="344"/>
      <c r="K99" s="289"/>
      <c r="L99" s="330" t="s">
        <v>190</v>
      </c>
      <c r="M99" s="332">
        <v>0.05</v>
      </c>
      <c r="N99" s="331"/>
      <c r="O99" s="331">
        <f t="shared" si="2"/>
        <v>0</v>
      </c>
      <c r="P99" s="331">
        <v>80440020304</v>
      </c>
      <c r="Q99" s="331">
        <v>80440020304</v>
      </c>
      <c r="R99" s="333" t="s">
        <v>261</v>
      </c>
      <c r="S99" s="333"/>
      <c r="X99" s="11"/>
    </row>
    <row r="100" spans="1:24" x14ac:dyDescent="0.2">
      <c r="A100" s="187" t="s">
        <v>154</v>
      </c>
      <c r="B100" s="546">
        <v>9</v>
      </c>
      <c r="C100" s="749" t="s">
        <v>584</v>
      </c>
      <c r="D100" s="564" t="s">
        <v>733</v>
      </c>
      <c r="E100" s="564" t="s">
        <v>738</v>
      </c>
      <c r="F100" s="547" t="s">
        <v>18</v>
      </c>
      <c r="G100" s="547" t="s">
        <v>300</v>
      </c>
      <c r="H100" s="580">
        <v>0</v>
      </c>
      <c r="I100" s="580">
        <v>0.27</v>
      </c>
      <c r="J100" s="580">
        <v>0.27</v>
      </c>
      <c r="K100" s="549" t="s">
        <v>133</v>
      </c>
      <c r="L100" s="193" t="s">
        <v>133</v>
      </c>
      <c r="M100" s="194">
        <v>0.28000000000000003</v>
      </c>
      <c r="N100" s="188">
        <v>5</v>
      </c>
      <c r="O100" s="188">
        <f t="shared" ref="O100:O131" si="3">ROUND(M100*1000*N100,0)</f>
        <v>1400</v>
      </c>
      <c r="P100" s="188">
        <v>80440030313</v>
      </c>
      <c r="Q100" s="188">
        <v>80440030313</v>
      </c>
      <c r="R100" s="226"/>
      <c r="S100" s="195" t="s">
        <v>481</v>
      </c>
      <c r="X100" s="11"/>
    </row>
    <row r="101" spans="1:24" x14ac:dyDescent="0.2">
      <c r="A101" s="82"/>
      <c r="B101" s="66"/>
      <c r="C101" s="606"/>
      <c r="D101" s="61"/>
      <c r="E101" s="61"/>
      <c r="F101" s="35"/>
      <c r="G101" s="35"/>
      <c r="H101" s="429"/>
      <c r="I101" s="429"/>
      <c r="J101" s="429"/>
      <c r="K101" s="148"/>
      <c r="L101" s="171"/>
      <c r="M101" s="97">
        <v>0.41</v>
      </c>
      <c r="N101" s="78"/>
      <c r="O101" s="78">
        <f t="shared" si="3"/>
        <v>0</v>
      </c>
      <c r="P101" s="78"/>
      <c r="Q101" s="78"/>
      <c r="R101" s="96" t="s">
        <v>173</v>
      </c>
      <c r="S101" s="96"/>
      <c r="X101" s="11"/>
    </row>
    <row r="102" spans="1:24" x14ac:dyDescent="0.2">
      <c r="A102" s="80"/>
      <c r="B102" s="64"/>
      <c r="C102" s="617"/>
      <c r="D102" s="62" t="s">
        <v>733</v>
      </c>
      <c r="E102" s="62" t="s">
        <v>738</v>
      </c>
      <c r="F102" s="36"/>
      <c r="G102" s="36"/>
      <c r="H102" s="302">
        <v>0.27</v>
      </c>
      <c r="I102" s="302">
        <v>6.4</v>
      </c>
      <c r="J102" s="302">
        <v>6.1300000000000008</v>
      </c>
      <c r="K102" s="142" t="s">
        <v>133</v>
      </c>
      <c r="L102" s="167" t="s">
        <v>133</v>
      </c>
      <c r="M102" s="45">
        <v>0.39</v>
      </c>
      <c r="N102" s="4">
        <v>5</v>
      </c>
      <c r="O102" s="4">
        <f t="shared" si="3"/>
        <v>1950</v>
      </c>
      <c r="P102" s="4">
        <v>80440030314</v>
      </c>
      <c r="Q102" s="4">
        <v>80440030313</v>
      </c>
      <c r="R102" s="277"/>
      <c r="S102" s="16"/>
      <c r="X102" s="11"/>
    </row>
    <row r="103" spans="1:24" x14ac:dyDescent="0.2">
      <c r="A103" s="79" t="s">
        <v>154</v>
      </c>
      <c r="B103" s="63">
        <v>12</v>
      </c>
      <c r="C103" s="616" t="s">
        <v>585</v>
      </c>
      <c r="D103" s="180" t="s">
        <v>733</v>
      </c>
      <c r="E103" s="180" t="s">
        <v>738</v>
      </c>
      <c r="F103" s="60" t="s">
        <v>17</v>
      </c>
      <c r="G103" s="60" t="s">
        <v>300</v>
      </c>
      <c r="H103" s="145">
        <v>0</v>
      </c>
      <c r="I103" s="145">
        <v>1.3</v>
      </c>
      <c r="J103" s="145">
        <v>1.3</v>
      </c>
      <c r="K103" s="146" t="s">
        <v>133</v>
      </c>
      <c r="L103" s="165" t="s">
        <v>133</v>
      </c>
      <c r="M103" s="56">
        <v>1.06</v>
      </c>
      <c r="N103" s="7">
        <v>6</v>
      </c>
      <c r="O103" s="7">
        <f t="shared" si="3"/>
        <v>6360</v>
      </c>
      <c r="P103" s="7">
        <v>80440030168</v>
      </c>
      <c r="Q103" s="7">
        <v>80440030168</v>
      </c>
      <c r="R103" s="17" t="s">
        <v>192</v>
      </c>
      <c r="S103" s="17"/>
      <c r="X103" s="11"/>
    </row>
    <row r="104" spans="1:24" x14ac:dyDescent="0.2">
      <c r="A104" s="80"/>
      <c r="B104" s="64"/>
      <c r="C104" s="617"/>
      <c r="D104" s="62"/>
      <c r="E104" s="62"/>
      <c r="F104" s="132" t="s">
        <v>301</v>
      </c>
      <c r="G104" s="132"/>
      <c r="H104" s="154"/>
      <c r="I104" s="154"/>
      <c r="J104" s="154"/>
      <c r="K104" s="137"/>
      <c r="L104" s="173" t="s">
        <v>133</v>
      </c>
      <c r="M104" s="136">
        <v>0.28000000000000003</v>
      </c>
      <c r="N104" s="135">
        <v>3</v>
      </c>
      <c r="O104" s="135">
        <f t="shared" si="3"/>
        <v>840</v>
      </c>
      <c r="P104" s="135">
        <v>80440030168</v>
      </c>
      <c r="Q104" s="135">
        <v>80440030168</v>
      </c>
      <c r="R104" s="223" t="s">
        <v>224</v>
      </c>
      <c r="S104" s="137"/>
      <c r="X104" s="11"/>
    </row>
    <row r="105" spans="1:24" x14ac:dyDescent="0.2">
      <c r="A105" s="79" t="s">
        <v>154</v>
      </c>
      <c r="B105" s="63">
        <v>13</v>
      </c>
      <c r="C105" s="616" t="s">
        <v>548</v>
      </c>
      <c r="D105" s="180" t="s">
        <v>735</v>
      </c>
      <c r="E105" s="180" t="s">
        <v>739</v>
      </c>
      <c r="F105" s="60" t="s">
        <v>22</v>
      </c>
      <c r="G105" s="60" t="s">
        <v>300</v>
      </c>
      <c r="H105" s="145">
        <v>0</v>
      </c>
      <c r="I105" s="145">
        <v>1.81</v>
      </c>
      <c r="J105" s="145">
        <v>1.81</v>
      </c>
      <c r="K105" s="146" t="s">
        <v>8</v>
      </c>
      <c r="L105" s="165" t="s">
        <v>133</v>
      </c>
      <c r="M105" s="56">
        <v>0.03</v>
      </c>
      <c r="N105" s="7">
        <v>5</v>
      </c>
      <c r="O105" s="7">
        <f t="shared" si="3"/>
        <v>150</v>
      </c>
      <c r="P105" s="7">
        <v>80440030172</v>
      </c>
      <c r="Q105" s="7">
        <v>80440030172</v>
      </c>
      <c r="R105" s="17"/>
      <c r="S105" s="17"/>
      <c r="X105" s="11"/>
    </row>
    <row r="106" spans="1:24" x14ac:dyDescent="0.2">
      <c r="A106" s="80"/>
      <c r="B106" s="64"/>
      <c r="C106" s="617"/>
      <c r="D106" s="62" t="s">
        <v>735</v>
      </c>
      <c r="E106" s="62" t="s">
        <v>739</v>
      </c>
      <c r="F106" s="36"/>
      <c r="G106" s="36"/>
      <c r="H106" s="141"/>
      <c r="I106" s="141"/>
      <c r="J106" s="141"/>
      <c r="K106" s="142"/>
      <c r="L106" s="167" t="s">
        <v>8</v>
      </c>
      <c r="M106" s="55">
        <v>1.78</v>
      </c>
      <c r="N106" s="4">
        <v>5</v>
      </c>
      <c r="O106" s="748">
        <f t="shared" si="3"/>
        <v>8900</v>
      </c>
      <c r="P106" s="4">
        <v>80440030172</v>
      </c>
      <c r="Q106" s="4">
        <v>80440030172</v>
      </c>
      <c r="R106" s="16"/>
      <c r="S106" s="16"/>
      <c r="X106" s="11"/>
    </row>
    <row r="107" spans="1:24" x14ac:dyDescent="0.2">
      <c r="A107" s="79" t="s">
        <v>154</v>
      </c>
      <c r="B107" s="63">
        <v>25</v>
      </c>
      <c r="C107" s="616" t="s">
        <v>586</v>
      </c>
      <c r="D107" s="180" t="s">
        <v>733</v>
      </c>
      <c r="E107" s="180" t="s">
        <v>738</v>
      </c>
      <c r="F107" s="60" t="s">
        <v>21</v>
      </c>
      <c r="G107" s="60" t="s">
        <v>300</v>
      </c>
      <c r="H107" s="145">
        <v>0</v>
      </c>
      <c r="I107" s="145">
        <v>0.83</v>
      </c>
      <c r="J107" s="145">
        <v>0.83</v>
      </c>
      <c r="K107" s="146" t="s">
        <v>133</v>
      </c>
      <c r="L107" s="165" t="s">
        <v>133</v>
      </c>
      <c r="M107" s="44">
        <v>0.83</v>
      </c>
      <c r="N107" s="7">
        <v>5</v>
      </c>
      <c r="O107" s="52">
        <f t="shared" si="3"/>
        <v>4150</v>
      </c>
      <c r="P107" s="7">
        <v>80440030169</v>
      </c>
      <c r="Q107" s="7">
        <v>80440030169</v>
      </c>
      <c r="R107" s="17"/>
      <c r="S107" s="17"/>
      <c r="X107" s="11"/>
    </row>
    <row r="108" spans="1:24" ht="12" thickBot="1" x14ac:dyDescent="0.25">
      <c r="A108" s="89"/>
      <c r="B108" s="90"/>
      <c r="C108" s="607"/>
      <c r="D108" s="758" t="s">
        <v>733</v>
      </c>
      <c r="E108" s="758" t="s">
        <v>738</v>
      </c>
      <c r="F108" s="552"/>
      <c r="G108" s="552"/>
      <c r="H108" s="554">
        <v>0.83</v>
      </c>
      <c r="I108" s="554">
        <v>2.82</v>
      </c>
      <c r="J108" s="554">
        <v>1.9899999999999998</v>
      </c>
      <c r="K108" s="555" t="s">
        <v>8</v>
      </c>
      <c r="L108" s="175" t="s">
        <v>8</v>
      </c>
      <c r="M108" s="556">
        <v>1.99</v>
      </c>
      <c r="N108" s="93">
        <v>5</v>
      </c>
      <c r="O108" s="93">
        <f t="shared" si="3"/>
        <v>9950</v>
      </c>
      <c r="P108" s="93">
        <v>80440030169</v>
      </c>
      <c r="Q108" s="93">
        <v>80440030169</v>
      </c>
      <c r="R108" s="94"/>
      <c r="S108" s="94"/>
      <c r="X108" s="11"/>
    </row>
    <row r="109" spans="1:24" x14ac:dyDescent="0.2">
      <c r="A109" s="187" t="s">
        <v>154</v>
      </c>
      <c r="B109" s="546">
        <v>26</v>
      </c>
      <c r="C109" s="749" t="s">
        <v>587</v>
      </c>
      <c r="D109" s="564" t="s">
        <v>733</v>
      </c>
      <c r="E109" s="564" t="s">
        <v>738</v>
      </c>
      <c r="F109" s="582" t="s">
        <v>54</v>
      </c>
      <c r="G109" s="566" t="s">
        <v>250</v>
      </c>
      <c r="H109" s="548">
        <v>0</v>
      </c>
      <c r="I109" s="548">
        <v>0.32</v>
      </c>
      <c r="J109" s="548">
        <v>0.32</v>
      </c>
      <c r="K109" s="549" t="s">
        <v>11</v>
      </c>
      <c r="L109" s="563"/>
      <c r="M109" s="565"/>
      <c r="N109" s="564"/>
      <c r="O109" s="564">
        <f t="shared" si="3"/>
        <v>0</v>
      </c>
      <c r="P109" s="564"/>
      <c r="Q109" s="564"/>
      <c r="R109" s="195" t="s">
        <v>227</v>
      </c>
      <c r="S109" s="195" t="s">
        <v>529</v>
      </c>
      <c r="X109" s="11"/>
    </row>
    <row r="110" spans="1:24" x14ac:dyDescent="0.2">
      <c r="A110" s="88"/>
      <c r="B110" s="71"/>
      <c r="C110" s="605"/>
      <c r="D110" s="261" t="s">
        <v>733</v>
      </c>
      <c r="E110" s="261" t="s">
        <v>738</v>
      </c>
      <c r="F110" s="37" t="s">
        <v>228</v>
      </c>
      <c r="G110" s="224"/>
      <c r="H110" s="139"/>
      <c r="I110" s="139"/>
      <c r="J110" s="139"/>
      <c r="K110" s="140"/>
      <c r="L110" s="270" t="s">
        <v>11</v>
      </c>
      <c r="M110" s="262">
        <v>0.14000000000000001</v>
      </c>
      <c r="N110" s="261">
        <v>3</v>
      </c>
      <c r="O110" s="261">
        <f t="shared" si="3"/>
        <v>420</v>
      </c>
      <c r="P110" s="261">
        <v>80440120448</v>
      </c>
      <c r="Q110" s="261">
        <v>80440120448</v>
      </c>
      <c r="R110" s="53"/>
      <c r="S110" s="53"/>
      <c r="X110" s="11"/>
    </row>
    <row r="111" spans="1:24" x14ac:dyDescent="0.2">
      <c r="A111" s="82"/>
      <c r="B111" s="66"/>
      <c r="C111" s="606"/>
      <c r="D111" s="61" t="s">
        <v>733</v>
      </c>
      <c r="E111" s="61" t="s">
        <v>738</v>
      </c>
      <c r="F111" s="37" t="s">
        <v>229</v>
      </c>
      <c r="G111" s="178"/>
      <c r="H111" s="147"/>
      <c r="I111" s="147"/>
      <c r="J111" s="147"/>
      <c r="K111" s="148"/>
      <c r="L111" s="235" t="s">
        <v>11</v>
      </c>
      <c r="M111" s="58">
        <v>7.0000000000000007E-2</v>
      </c>
      <c r="N111" s="61">
        <v>3</v>
      </c>
      <c r="O111" s="61">
        <f t="shared" si="3"/>
        <v>210</v>
      </c>
      <c r="P111" s="61">
        <v>80440120448</v>
      </c>
      <c r="Q111" s="61">
        <v>80440120448</v>
      </c>
      <c r="R111" s="15"/>
      <c r="S111" s="15"/>
      <c r="X111" s="11"/>
    </row>
    <row r="112" spans="1:24" x14ac:dyDescent="0.2">
      <c r="A112" s="80"/>
      <c r="B112" s="64"/>
      <c r="C112" s="617"/>
      <c r="D112" s="62" t="s">
        <v>733</v>
      </c>
      <c r="E112" s="62" t="s">
        <v>738</v>
      </c>
      <c r="F112" s="38" t="s">
        <v>230</v>
      </c>
      <c r="G112" s="179"/>
      <c r="H112" s="141"/>
      <c r="I112" s="141"/>
      <c r="J112" s="141"/>
      <c r="K112" s="142"/>
      <c r="L112" s="232" t="s">
        <v>11</v>
      </c>
      <c r="M112" s="55">
        <v>0.11</v>
      </c>
      <c r="N112" s="62">
        <v>3</v>
      </c>
      <c r="O112" s="62">
        <f t="shared" si="3"/>
        <v>330</v>
      </c>
      <c r="P112" s="62">
        <v>80440120448</v>
      </c>
      <c r="Q112" s="62">
        <v>80440120448</v>
      </c>
      <c r="R112" s="16"/>
      <c r="S112" s="16"/>
      <c r="X112" s="11"/>
    </row>
    <row r="113" spans="1:24" x14ac:dyDescent="0.2">
      <c r="A113" s="81" t="s">
        <v>154</v>
      </c>
      <c r="B113" s="65">
        <v>27</v>
      </c>
      <c r="C113" s="621" t="s">
        <v>588</v>
      </c>
      <c r="D113" s="125" t="s">
        <v>733</v>
      </c>
      <c r="E113" s="125" t="s">
        <v>738</v>
      </c>
      <c r="F113" s="59" t="s">
        <v>51</v>
      </c>
      <c r="G113" s="59" t="s">
        <v>250</v>
      </c>
      <c r="H113" s="143">
        <v>0</v>
      </c>
      <c r="I113" s="143">
        <v>0.41</v>
      </c>
      <c r="J113" s="143">
        <v>0.41</v>
      </c>
      <c r="K113" s="144" t="s">
        <v>8</v>
      </c>
      <c r="L113" s="252" t="s">
        <v>8</v>
      </c>
      <c r="M113" s="55">
        <v>0.41</v>
      </c>
      <c r="N113" s="125">
        <v>5</v>
      </c>
      <c r="O113" s="125">
        <f t="shared" si="3"/>
        <v>2050</v>
      </c>
      <c r="P113" s="125">
        <v>80440120211</v>
      </c>
      <c r="Q113" s="125">
        <v>80440120211</v>
      </c>
      <c r="R113" s="14" t="s">
        <v>235</v>
      </c>
      <c r="S113" s="14"/>
      <c r="X113" s="11"/>
    </row>
    <row r="114" spans="1:24" x14ac:dyDescent="0.2">
      <c r="A114" s="79" t="s">
        <v>154</v>
      </c>
      <c r="B114" s="63">
        <v>35</v>
      </c>
      <c r="C114" s="616" t="s">
        <v>545</v>
      </c>
      <c r="D114" s="180" t="s">
        <v>733</v>
      </c>
      <c r="E114" s="180" t="s">
        <v>738</v>
      </c>
      <c r="F114" s="60" t="s">
        <v>53</v>
      </c>
      <c r="G114" s="60" t="s">
        <v>250</v>
      </c>
      <c r="H114" s="145">
        <v>0</v>
      </c>
      <c r="I114" s="145">
        <v>1.18</v>
      </c>
      <c r="J114" s="145">
        <v>1.18</v>
      </c>
      <c r="K114" s="146" t="s">
        <v>8</v>
      </c>
      <c r="L114" s="230" t="s">
        <v>8</v>
      </c>
      <c r="M114" s="56">
        <v>1.19</v>
      </c>
      <c r="N114" s="180">
        <v>3.5</v>
      </c>
      <c r="O114" s="180">
        <f t="shared" si="3"/>
        <v>4165</v>
      </c>
      <c r="P114" s="180">
        <v>80440120059</v>
      </c>
      <c r="Q114" s="180">
        <v>80440120005</v>
      </c>
      <c r="R114" s="17"/>
      <c r="S114" s="17"/>
      <c r="X114" s="11"/>
    </row>
    <row r="115" spans="1:24" x14ac:dyDescent="0.2">
      <c r="A115" s="80"/>
      <c r="B115" s="64"/>
      <c r="C115" s="617"/>
      <c r="D115" s="62" t="s">
        <v>733</v>
      </c>
      <c r="E115" s="62" t="s">
        <v>738</v>
      </c>
      <c r="F115" s="36"/>
      <c r="G115" s="36"/>
      <c r="H115" s="141"/>
      <c r="I115" s="141"/>
      <c r="J115" s="141"/>
      <c r="K115" s="142"/>
      <c r="L115" s="232" t="s">
        <v>8</v>
      </c>
      <c r="M115" s="55">
        <v>0.14000000000000001</v>
      </c>
      <c r="N115" s="62">
        <v>3.5</v>
      </c>
      <c r="O115" s="62">
        <f t="shared" si="3"/>
        <v>490</v>
      </c>
      <c r="P115" s="62">
        <v>80440120003</v>
      </c>
      <c r="Q115" s="62">
        <v>80440120002</v>
      </c>
      <c r="R115" s="16" t="s">
        <v>232</v>
      </c>
      <c r="S115" s="16"/>
      <c r="X115" s="11"/>
    </row>
    <row r="116" spans="1:24" x14ac:dyDescent="0.2">
      <c r="A116" s="82" t="s">
        <v>154</v>
      </c>
      <c r="B116" s="66"/>
      <c r="C116" s="606" t="s">
        <v>589</v>
      </c>
      <c r="D116" s="61" t="s">
        <v>733</v>
      </c>
      <c r="E116" s="61" t="s">
        <v>738</v>
      </c>
      <c r="F116" s="257" t="s">
        <v>472</v>
      </c>
      <c r="G116" s="257" t="s">
        <v>250</v>
      </c>
      <c r="H116" s="147">
        <v>0.04</v>
      </c>
      <c r="I116" s="147">
        <v>0.3</v>
      </c>
      <c r="J116" s="147">
        <v>0.26</v>
      </c>
      <c r="K116" s="148" t="s">
        <v>11</v>
      </c>
      <c r="L116" s="235" t="s">
        <v>8</v>
      </c>
      <c r="M116" s="58">
        <v>0.24</v>
      </c>
      <c r="N116" s="61">
        <v>3.5</v>
      </c>
      <c r="O116" s="61">
        <f t="shared" si="3"/>
        <v>840</v>
      </c>
      <c r="P116" s="61">
        <v>80440120212</v>
      </c>
      <c r="Q116" s="61">
        <v>80440120212</v>
      </c>
      <c r="R116" s="15"/>
      <c r="S116" s="51"/>
      <c r="X116" s="11"/>
    </row>
    <row r="117" spans="1:24" x14ac:dyDescent="0.2">
      <c r="A117" s="240"/>
      <c r="B117" s="241"/>
      <c r="C117" s="750"/>
      <c r="D117" s="461" t="s">
        <v>733</v>
      </c>
      <c r="E117" s="461" t="s">
        <v>738</v>
      </c>
      <c r="F117" s="430"/>
      <c r="G117" s="356"/>
      <c r="H117" s="458"/>
      <c r="I117" s="458"/>
      <c r="J117" s="458"/>
      <c r="K117" s="459"/>
      <c r="L117" s="463" t="s">
        <v>8</v>
      </c>
      <c r="M117" s="465">
        <v>0.05</v>
      </c>
      <c r="N117" s="464">
        <v>3.5</v>
      </c>
      <c r="O117" s="464">
        <f t="shared" si="3"/>
        <v>175</v>
      </c>
      <c r="P117" s="464"/>
      <c r="Q117" s="464"/>
      <c r="R117" s="151" t="s">
        <v>173</v>
      </c>
      <c r="S117" s="466"/>
      <c r="X117" s="11"/>
    </row>
    <row r="118" spans="1:24" x14ac:dyDescent="0.2">
      <c r="A118" s="240"/>
      <c r="B118" s="241"/>
      <c r="C118" s="750"/>
      <c r="D118" s="461" t="s">
        <v>733</v>
      </c>
      <c r="E118" s="461" t="s">
        <v>738</v>
      </c>
      <c r="F118" s="430"/>
      <c r="G118" s="356"/>
      <c r="H118" s="458"/>
      <c r="I118" s="458"/>
      <c r="J118" s="458"/>
      <c r="K118" s="459"/>
      <c r="L118" s="460" t="s">
        <v>8</v>
      </c>
      <c r="M118" s="462">
        <v>7.0000000000000007E-2</v>
      </c>
      <c r="N118" s="461">
        <v>3.5</v>
      </c>
      <c r="O118" s="461">
        <f t="shared" si="3"/>
        <v>245</v>
      </c>
      <c r="P118" s="431">
        <v>80440120459</v>
      </c>
      <c r="Q118" s="431">
        <v>80440120459</v>
      </c>
      <c r="R118" s="51" t="s">
        <v>178</v>
      </c>
      <c r="S118" s="432"/>
      <c r="X118" s="11"/>
    </row>
    <row r="119" spans="1:24" x14ac:dyDescent="0.2">
      <c r="A119" s="80"/>
      <c r="B119" s="64"/>
      <c r="C119" s="617"/>
      <c r="D119" s="62" t="s">
        <v>733</v>
      </c>
      <c r="E119" s="62" t="s">
        <v>738</v>
      </c>
      <c r="F119" s="209" t="s">
        <v>490</v>
      </c>
      <c r="G119" s="209"/>
      <c r="H119" s="210"/>
      <c r="I119" s="210"/>
      <c r="J119" s="210"/>
      <c r="K119" s="211"/>
      <c r="L119" s="205" t="s">
        <v>11</v>
      </c>
      <c r="M119" s="207">
        <v>0.04</v>
      </c>
      <c r="N119" s="206">
        <v>3</v>
      </c>
      <c r="O119" s="206">
        <f t="shared" si="3"/>
        <v>120</v>
      </c>
      <c r="P119" s="206">
        <v>80440120212</v>
      </c>
      <c r="Q119" s="206">
        <v>80440120212</v>
      </c>
      <c r="R119" s="212" t="s">
        <v>231</v>
      </c>
      <c r="S119" s="16"/>
      <c r="X119" s="11"/>
    </row>
    <row r="120" spans="1:24" x14ac:dyDescent="0.2">
      <c r="A120" s="81" t="s">
        <v>154</v>
      </c>
      <c r="B120" s="65">
        <v>36</v>
      </c>
      <c r="C120" s="621" t="s">
        <v>590</v>
      </c>
      <c r="D120" s="125" t="s">
        <v>733</v>
      </c>
      <c r="E120" s="125" t="s">
        <v>738</v>
      </c>
      <c r="F120" s="73" t="s">
        <v>473</v>
      </c>
      <c r="G120" s="73" t="s">
        <v>250</v>
      </c>
      <c r="H120" s="143">
        <v>0</v>
      </c>
      <c r="I120" s="143">
        <v>0.2</v>
      </c>
      <c r="J120" s="143">
        <v>0.2</v>
      </c>
      <c r="K120" s="144" t="s">
        <v>132</v>
      </c>
      <c r="L120" s="252" t="s">
        <v>8</v>
      </c>
      <c r="M120" s="57">
        <v>0.24</v>
      </c>
      <c r="N120" s="125">
        <v>3.5</v>
      </c>
      <c r="O120" s="125">
        <f t="shared" si="3"/>
        <v>840</v>
      </c>
      <c r="P120" s="125">
        <v>80440120212</v>
      </c>
      <c r="Q120" s="125">
        <v>80440120212</v>
      </c>
      <c r="R120" s="14"/>
      <c r="S120" s="106"/>
      <c r="X120" s="11"/>
    </row>
    <row r="121" spans="1:24" x14ac:dyDescent="0.2">
      <c r="A121" s="84" t="s">
        <v>154</v>
      </c>
      <c r="B121" s="68">
        <v>37</v>
      </c>
      <c r="C121" s="611" t="s">
        <v>591</v>
      </c>
      <c r="D121" s="54" t="s">
        <v>733</v>
      </c>
      <c r="E121" s="54" t="s">
        <v>738</v>
      </c>
      <c r="F121" s="41" t="s">
        <v>56</v>
      </c>
      <c r="G121" s="41" t="s">
        <v>250</v>
      </c>
      <c r="H121" s="149">
        <v>0</v>
      </c>
      <c r="I121" s="149">
        <v>0.56999999999999995</v>
      </c>
      <c r="J121" s="149">
        <v>0.56999999999999995</v>
      </c>
      <c r="K121" s="150" t="s">
        <v>8</v>
      </c>
      <c r="L121" s="227" t="s">
        <v>8</v>
      </c>
      <c r="M121" s="228">
        <v>0.56999999999999995</v>
      </c>
      <c r="N121" s="54">
        <v>5</v>
      </c>
      <c r="O121" s="54">
        <f t="shared" si="3"/>
        <v>2850</v>
      </c>
      <c r="P121" s="54">
        <v>80440120214</v>
      </c>
      <c r="Q121" s="54">
        <v>80440120214</v>
      </c>
      <c r="R121" s="19"/>
      <c r="S121" s="19"/>
      <c r="X121" s="11"/>
    </row>
    <row r="122" spans="1:24" x14ac:dyDescent="0.2">
      <c r="A122" s="79" t="s">
        <v>154</v>
      </c>
      <c r="B122" s="63">
        <v>41</v>
      </c>
      <c r="C122" s="616" t="s">
        <v>592</v>
      </c>
      <c r="D122" s="180" t="s">
        <v>733</v>
      </c>
      <c r="E122" s="180" t="s">
        <v>738</v>
      </c>
      <c r="F122" s="60" t="s">
        <v>52</v>
      </c>
      <c r="G122" s="60" t="s">
        <v>250</v>
      </c>
      <c r="H122" s="145">
        <v>0</v>
      </c>
      <c r="I122" s="145">
        <v>0.93</v>
      </c>
      <c r="J122" s="145">
        <v>0.93</v>
      </c>
      <c r="K122" s="146" t="s">
        <v>8</v>
      </c>
      <c r="L122" s="230" t="s">
        <v>8</v>
      </c>
      <c r="M122" s="56">
        <v>0.8</v>
      </c>
      <c r="N122" s="180">
        <v>4</v>
      </c>
      <c r="O122" s="180">
        <f t="shared" si="3"/>
        <v>3200</v>
      </c>
      <c r="P122" s="180">
        <v>80440120003</v>
      </c>
      <c r="Q122" s="180">
        <v>80440120002</v>
      </c>
      <c r="R122" s="17"/>
      <c r="S122" s="17"/>
      <c r="X122" s="11"/>
    </row>
    <row r="123" spans="1:24" ht="12" thickBot="1" x14ac:dyDescent="0.25">
      <c r="A123" s="89"/>
      <c r="B123" s="90"/>
      <c r="C123" s="751"/>
      <c r="D123" s="758" t="s">
        <v>733</v>
      </c>
      <c r="E123" s="758" t="s">
        <v>738</v>
      </c>
      <c r="F123" s="583" t="s">
        <v>233</v>
      </c>
      <c r="G123" s="583"/>
      <c r="H123" s="584"/>
      <c r="I123" s="584"/>
      <c r="J123" s="584"/>
      <c r="K123" s="585"/>
      <c r="L123" s="586"/>
      <c r="M123" s="588"/>
      <c r="N123" s="587"/>
      <c r="O123" s="587">
        <f t="shared" si="3"/>
        <v>0</v>
      </c>
      <c r="P123" s="587">
        <v>80440120003</v>
      </c>
      <c r="Q123" s="587">
        <v>80440120002</v>
      </c>
      <c r="R123" s="589"/>
      <c r="S123" s="589" t="s">
        <v>234</v>
      </c>
      <c r="X123" s="11"/>
    </row>
    <row r="124" spans="1:24" x14ac:dyDescent="0.2">
      <c r="A124" s="187" t="s">
        <v>154</v>
      </c>
      <c r="B124" s="546">
        <v>7</v>
      </c>
      <c r="C124" s="749" t="s">
        <v>593</v>
      </c>
      <c r="D124" s="564" t="s">
        <v>733</v>
      </c>
      <c r="E124" s="564" t="s">
        <v>738</v>
      </c>
      <c r="F124" s="566" t="s">
        <v>55</v>
      </c>
      <c r="G124" s="566" t="s">
        <v>382</v>
      </c>
      <c r="H124" s="548">
        <v>0</v>
      </c>
      <c r="I124" s="548">
        <v>0.7</v>
      </c>
      <c r="J124" s="548">
        <v>0.7</v>
      </c>
      <c r="K124" s="549" t="s">
        <v>133</v>
      </c>
      <c r="L124" s="193" t="s">
        <v>8</v>
      </c>
      <c r="M124" s="691">
        <v>0.52</v>
      </c>
      <c r="N124" s="737">
        <v>4</v>
      </c>
      <c r="O124" s="699">
        <f t="shared" si="3"/>
        <v>2080</v>
      </c>
      <c r="P124" s="188">
        <v>80440060045</v>
      </c>
      <c r="Q124" s="188">
        <v>80440060045</v>
      </c>
      <c r="R124" s="195"/>
      <c r="S124" s="195"/>
      <c r="X124" s="11"/>
    </row>
    <row r="125" spans="1:24" ht="12" thickBot="1" x14ac:dyDescent="0.25">
      <c r="A125" s="80"/>
      <c r="B125" s="64"/>
      <c r="C125" s="617"/>
      <c r="D125" s="62" t="s">
        <v>733</v>
      </c>
      <c r="E125" s="62" t="s">
        <v>738</v>
      </c>
      <c r="F125" s="36"/>
      <c r="G125" s="36"/>
      <c r="H125" s="141">
        <v>0.7</v>
      </c>
      <c r="I125" s="141">
        <v>1.1000000000000001</v>
      </c>
      <c r="J125" s="141">
        <v>0.40000000000000013</v>
      </c>
      <c r="K125" s="142" t="s">
        <v>8</v>
      </c>
      <c r="L125" s="167"/>
      <c r="M125" s="692">
        <v>0.57999999999999996</v>
      </c>
      <c r="N125" s="738">
        <v>3</v>
      </c>
      <c r="O125" s="700">
        <f t="shared" si="3"/>
        <v>1740</v>
      </c>
      <c r="P125" s="4"/>
      <c r="Q125" s="4"/>
      <c r="R125" s="16"/>
      <c r="S125" s="345" t="s">
        <v>219</v>
      </c>
      <c r="X125" s="11"/>
    </row>
    <row r="126" spans="1:24" x14ac:dyDescent="0.2">
      <c r="A126" s="79" t="s">
        <v>154</v>
      </c>
      <c r="B126" s="63">
        <v>39</v>
      </c>
      <c r="C126" s="616" t="s">
        <v>594</v>
      </c>
      <c r="D126" s="180" t="s">
        <v>733</v>
      </c>
      <c r="E126" s="180" t="s">
        <v>738</v>
      </c>
      <c r="F126" s="74" t="s">
        <v>57</v>
      </c>
      <c r="G126" s="74" t="s">
        <v>382</v>
      </c>
      <c r="H126" s="145">
        <v>0</v>
      </c>
      <c r="I126" s="145">
        <v>0.67</v>
      </c>
      <c r="J126" s="145">
        <v>0.67</v>
      </c>
      <c r="K126" s="146" t="s">
        <v>133</v>
      </c>
      <c r="L126" s="165" t="s">
        <v>8</v>
      </c>
      <c r="M126" s="46">
        <v>4.43</v>
      </c>
      <c r="N126" s="7">
        <v>6</v>
      </c>
      <c r="O126" s="52">
        <f t="shared" si="3"/>
        <v>26580</v>
      </c>
      <c r="P126" s="7">
        <v>80440060091</v>
      </c>
      <c r="Q126" s="7">
        <v>80440060091</v>
      </c>
      <c r="R126" s="17"/>
      <c r="S126" s="17"/>
      <c r="X126" s="11"/>
    </row>
    <row r="127" spans="1:24" x14ac:dyDescent="0.2">
      <c r="A127" s="82"/>
      <c r="B127" s="66"/>
      <c r="C127" s="606"/>
      <c r="D127" s="61" t="s">
        <v>733</v>
      </c>
      <c r="E127" s="61" t="s">
        <v>738</v>
      </c>
      <c r="F127" s="217" t="s">
        <v>381</v>
      </c>
      <c r="G127" s="221"/>
      <c r="H127" s="342">
        <v>0</v>
      </c>
      <c r="I127" s="342">
        <v>4.43</v>
      </c>
      <c r="J127" s="342">
        <v>4.43</v>
      </c>
      <c r="K127" s="222" t="s">
        <v>8</v>
      </c>
      <c r="L127" s="218" t="s">
        <v>8</v>
      </c>
      <c r="M127" s="220">
        <v>0.19</v>
      </c>
      <c r="N127" s="219">
        <v>6</v>
      </c>
      <c r="O127" s="219">
        <f t="shared" si="3"/>
        <v>1140</v>
      </c>
      <c r="P127" s="219">
        <v>80440060091</v>
      </c>
      <c r="Q127" s="219">
        <v>80440060091</v>
      </c>
      <c r="R127" s="223" t="s">
        <v>224</v>
      </c>
      <c r="S127" s="222"/>
      <c r="X127" s="11"/>
    </row>
    <row r="128" spans="1:24" ht="12" thickBot="1" x14ac:dyDescent="0.25">
      <c r="A128" s="89"/>
      <c r="B128" s="90"/>
      <c r="C128" s="751"/>
      <c r="D128" s="760" t="s">
        <v>733</v>
      </c>
      <c r="E128" s="760" t="s">
        <v>738</v>
      </c>
      <c r="F128" s="265"/>
      <c r="G128" s="265"/>
      <c r="H128" s="344"/>
      <c r="I128" s="344"/>
      <c r="J128" s="344"/>
      <c r="K128" s="289"/>
      <c r="L128" s="284" t="s">
        <v>133</v>
      </c>
      <c r="M128" s="286">
        <v>0.64</v>
      </c>
      <c r="N128" s="285">
        <v>6</v>
      </c>
      <c r="O128" s="285">
        <f t="shared" si="3"/>
        <v>3840</v>
      </c>
      <c r="P128" s="285">
        <v>80440060091</v>
      </c>
      <c r="Q128" s="285">
        <v>80440060091</v>
      </c>
      <c r="R128" s="289"/>
      <c r="S128" s="289"/>
      <c r="X128" s="11"/>
    </row>
    <row r="129" spans="1:24" x14ac:dyDescent="0.2">
      <c r="A129" s="187" t="s">
        <v>155</v>
      </c>
      <c r="B129" s="546">
        <v>14</v>
      </c>
      <c r="C129" s="749" t="s">
        <v>595</v>
      </c>
      <c r="D129" s="564"/>
      <c r="E129" s="564"/>
      <c r="F129" s="547" t="s">
        <v>3</v>
      </c>
      <c r="G129" s="547" t="s">
        <v>332</v>
      </c>
      <c r="H129" s="548">
        <v>0</v>
      </c>
      <c r="I129" s="548">
        <v>0.01</v>
      </c>
      <c r="J129" s="548">
        <v>0.01</v>
      </c>
      <c r="K129" s="549" t="s">
        <v>133</v>
      </c>
      <c r="L129" s="567" t="s">
        <v>133</v>
      </c>
      <c r="M129" s="569">
        <v>0.03</v>
      </c>
      <c r="N129" s="568">
        <v>6</v>
      </c>
      <c r="O129" s="568">
        <f t="shared" si="3"/>
        <v>180</v>
      </c>
      <c r="P129" s="568"/>
      <c r="Q129" s="568"/>
      <c r="R129" s="570" t="s">
        <v>173</v>
      </c>
      <c r="S129" s="570"/>
      <c r="X129" s="11"/>
    </row>
    <row r="130" spans="1:24" x14ac:dyDescent="0.2">
      <c r="A130" s="88"/>
      <c r="B130" s="71"/>
      <c r="C130" s="605"/>
      <c r="D130" s="261" t="s">
        <v>734</v>
      </c>
      <c r="E130" s="261" t="s">
        <v>740</v>
      </c>
      <c r="F130" s="95"/>
      <c r="G130" s="95"/>
      <c r="H130" s="147">
        <v>0.01</v>
      </c>
      <c r="I130" s="147">
        <v>2.5</v>
      </c>
      <c r="J130" s="147">
        <v>2.4900000000000002</v>
      </c>
      <c r="K130" s="140"/>
      <c r="L130" s="174" t="s">
        <v>133</v>
      </c>
      <c r="M130" s="48">
        <v>2.4900000000000002</v>
      </c>
      <c r="N130" s="52">
        <v>6</v>
      </c>
      <c r="O130" s="52">
        <f t="shared" si="3"/>
        <v>14940</v>
      </c>
      <c r="P130" s="9">
        <v>80440020231</v>
      </c>
      <c r="Q130" s="9">
        <v>80440020231</v>
      </c>
      <c r="R130" s="15" t="s">
        <v>379</v>
      </c>
      <c r="S130" s="53"/>
      <c r="X130" s="11"/>
    </row>
    <row r="131" spans="1:24" x14ac:dyDescent="0.2">
      <c r="A131" s="82"/>
      <c r="B131" s="66"/>
      <c r="C131" s="606"/>
      <c r="D131" s="61"/>
      <c r="E131" s="61"/>
      <c r="F131" s="35"/>
      <c r="G131" s="35"/>
      <c r="H131" s="147">
        <v>2.5</v>
      </c>
      <c r="I131" s="147">
        <v>7.61</v>
      </c>
      <c r="J131" s="147">
        <v>5.1100000000000003</v>
      </c>
      <c r="K131" s="148"/>
      <c r="L131" s="171" t="s">
        <v>133</v>
      </c>
      <c r="M131" s="97">
        <v>1.98</v>
      </c>
      <c r="N131" s="78">
        <v>6</v>
      </c>
      <c r="O131" s="78">
        <f t="shared" si="3"/>
        <v>11880</v>
      </c>
      <c r="P131" s="78">
        <v>80440050649</v>
      </c>
      <c r="Q131" s="78">
        <v>80440020346</v>
      </c>
      <c r="R131" s="151" t="s">
        <v>173</v>
      </c>
      <c r="S131" s="151" t="s">
        <v>468</v>
      </c>
      <c r="X131" s="11"/>
    </row>
    <row r="132" spans="1:24" x14ac:dyDescent="0.2">
      <c r="A132" s="82"/>
      <c r="B132" s="66"/>
      <c r="C132" s="606"/>
      <c r="D132" s="61" t="s">
        <v>736</v>
      </c>
      <c r="E132" s="61" t="s">
        <v>154</v>
      </c>
      <c r="F132" s="35"/>
      <c r="G132" s="35"/>
      <c r="H132" s="147">
        <v>7.61</v>
      </c>
      <c r="I132" s="147">
        <v>10.07</v>
      </c>
      <c r="J132" s="147">
        <v>2.46</v>
      </c>
      <c r="K132" s="148"/>
      <c r="L132" s="166" t="s">
        <v>133</v>
      </c>
      <c r="M132" s="48">
        <v>3.13</v>
      </c>
      <c r="N132" s="9">
        <v>6</v>
      </c>
      <c r="O132" s="9">
        <f t="shared" ref="O132:O163" si="4">ROUND(M132*1000*N132,0)</f>
        <v>18780</v>
      </c>
      <c r="P132" s="9">
        <v>80440050650</v>
      </c>
      <c r="Q132" s="9">
        <v>80440020231</v>
      </c>
      <c r="R132" s="15"/>
      <c r="S132" s="15"/>
      <c r="X132" s="11"/>
    </row>
    <row r="133" spans="1:24" x14ac:dyDescent="0.2">
      <c r="A133" s="82"/>
      <c r="B133" s="66"/>
      <c r="C133" s="606"/>
      <c r="D133" s="61" t="s">
        <v>735</v>
      </c>
      <c r="E133" s="61" t="s">
        <v>739</v>
      </c>
      <c r="F133" s="35"/>
      <c r="G133" s="35"/>
      <c r="H133" s="147"/>
      <c r="I133" s="147"/>
      <c r="J133" s="147"/>
      <c r="K133" s="148"/>
      <c r="L133" s="166" t="s">
        <v>133</v>
      </c>
      <c r="M133" s="48">
        <v>2.46</v>
      </c>
      <c r="N133" s="9">
        <v>6</v>
      </c>
      <c r="O133" s="9">
        <f t="shared" si="4"/>
        <v>14760</v>
      </c>
      <c r="P133" s="9">
        <v>80440060057</v>
      </c>
      <c r="Q133" s="9">
        <v>80440020231</v>
      </c>
      <c r="R133" s="15"/>
      <c r="S133" s="15"/>
      <c r="X133" s="11"/>
    </row>
    <row r="134" spans="1:24" x14ac:dyDescent="0.2">
      <c r="A134" s="80"/>
      <c r="B134" s="64"/>
      <c r="C134" s="617"/>
      <c r="D134" s="62" t="s">
        <v>733</v>
      </c>
      <c r="E134" s="62" t="s">
        <v>738</v>
      </c>
      <c r="F134" s="739"/>
      <c r="G134" s="36"/>
      <c r="H134" s="141"/>
      <c r="I134" s="141"/>
      <c r="J134" s="141"/>
      <c r="K134" s="142"/>
      <c r="L134" s="232" t="s">
        <v>133</v>
      </c>
      <c r="M134" s="55">
        <v>0.51</v>
      </c>
      <c r="N134" s="62">
        <v>6</v>
      </c>
      <c r="O134" s="62">
        <f t="shared" si="4"/>
        <v>3060</v>
      </c>
      <c r="P134" s="62">
        <v>80440060058</v>
      </c>
      <c r="Q134" s="62">
        <v>80440050111</v>
      </c>
      <c r="R134" s="36" t="s">
        <v>380</v>
      </c>
      <c r="S134" s="36"/>
      <c r="X134" s="11"/>
    </row>
    <row r="135" spans="1:24" x14ac:dyDescent="0.2">
      <c r="A135" s="81" t="s">
        <v>154</v>
      </c>
      <c r="B135" s="65">
        <v>15</v>
      </c>
      <c r="C135" s="621" t="s">
        <v>596</v>
      </c>
      <c r="D135" s="125" t="s">
        <v>733</v>
      </c>
      <c r="E135" s="125" t="s">
        <v>738</v>
      </c>
      <c r="F135" s="59" t="s">
        <v>49</v>
      </c>
      <c r="G135" s="59" t="s">
        <v>332</v>
      </c>
      <c r="H135" s="143">
        <v>0</v>
      </c>
      <c r="I135" s="143">
        <v>1.1299999999999999</v>
      </c>
      <c r="J135" s="143">
        <v>1.1299999999999999</v>
      </c>
      <c r="K135" s="144" t="s">
        <v>8</v>
      </c>
      <c r="L135" s="163" t="s">
        <v>8</v>
      </c>
      <c r="M135" s="57">
        <v>1.1399999999999999</v>
      </c>
      <c r="N135" s="5">
        <v>4</v>
      </c>
      <c r="O135" s="5">
        <f t="shared" si="4"/>
        <v>4560</v>
      </c>
      <c r="P135" s="5">
        <v>80440050123</v>
      </c>
      <c r="Q135" s="5">
        <v>80440050123</v>
      </c>
      <c r="R135" s="14" t="s">
        <v>192</v>
      </c>
      <c r="S135" s="14"/>
      <c r="X135" s="11"/>
    </row>
    <row r="136" spans="1:24" x14ac:dyDescent="0.2">
      <c r="A136" s="79" t="s">
        <v>155</v>
      </c>
      <c r="B136" s="63">
        <v>20</v>
      </c>
      <c r="C136" s="616" t="s">
        <v>597</v>
      </c>
      <c r="D136" s="180" t="s">
        <v>732</v>
      </c>
      <c r="E136" s="180" t="s">
        <v>155</v>
      </c>
      <c r="F136" s="60" t="s">
        <v>5</v>
      </c>
      <c r="G136" s="60" t="s">
        <v>332</v>
      </c>
      <c r="H136" s="145">
        <v>0</v>
      </c>
      <c r="I136" s="145">
        <v>4.1900000000000004</v>
      </c>
      <c r="J136" s="145">
        <v>4.1900000000000004</v>
      </c>
      <c r="K136" s="146" t="s">
        <v>133</v>
      </c>
      <c r="L136" s="165" t="s">
        <v>133</v>
      </c>
      <c r="M136" s="56">
        <v>0.04</v>
      </c>
      <c r="N136" s="7">
        <v>6.5</v>
      </c>
      <c r="O136" s="7">
        <f t="shared" si="4"/>
        <v>260</v>
      </c>
      <c r="P136" s="346">
        <v>80440080208</v>
      </c>
      <c r="Q136" s="346">
        <v>80440080208</v>
      </c>
      <c r="R136" s="17" t="s">
        <v>178</v>
      </c>
      <c r="S136" s="17" t="s">
        <v>389</v>
      </c>
      <c r="X136" s="11"/>
    </row>
    <row r="137" spans="1:24" s="33" customFormat="1" x14ac:dyDescent="0.2">
      <c r="A137" s="82"/>
      <c r="B137" s="66"/>
      <c r="C137" s="606"/>
      <c r="D137" s="61" t="s">
        <v>732</v>
      </c>
      <c r="E137" s="61" t="s">
        <v>155</v>
      </c>
      <c r="F137" s="718"/>
      <c r="G137" s="35"/>
      <c r="H137" s="147"/>
      <c r="I137" s="147"/>
      <c r="J137" s="147"/>
      <c r="K137" s="148"/>
      <c r="L137" s="166" t="s">
        <v>133</v>
      </c>
      <c r="M137" s="58">
        <v>3.63</v>
      </c>
      <c r="N137" s="9">
        <v>6.5</v>
      </c>
      <c r="O137" s="9">
        <f t="shared" si="4"/>
        <v>23595</v>
      </c>
      <c r="P137" s="9">
        <v>80440050124</v>
      </c>
      <c r="Q137" s="9">
        <v>80440050124</v>
      </c>
      <c r="R137" s="15" t="s">
        <v>469</v>
      </c>
      <c r="S137" s="15" t="s">
        <v>390</v>
      </c>
      <c r="U137" s="2"/>
      <c r="V137" s="2"/>
      <c r="W137" s="2"/>
      <c r="X137" s="11"/>
    </row>
    <row r="138" spans="1:24" s="33" customFormat="1" x14ac:dyDescent="0.2">
      <c r="A138" s="82"/>
      <c r="B138" s="66"/>
      <c r="C138" s="606"/>
      <c r="D138" s="61"/>
      <c r="E138" s="61"/>
      <c r="F138" s="37" t="s">
        <v>157</v>
      </c>
      <c r="G138" s="37"/>
      <c r="H138" s="147"/>
      <c r="I138" s="147"/>
      <c r="J138" s="147"/>
      <c r="K138" s="148"/>
      <c r="L138" s="326" t="s">
        <v>190</v>
      </c>
      <c r="M138" s="328">
        <v>0.53</v>
      </c>
      <c r="N138" s="327"/>
      <c r="O138" s="327">
        <f t="shared" si="4"/>
        <v>0</v>
      </c>
      <c r="P138" s="327">
        <v>80440050124</v>
      </c>
      <c r="Q138" s="327">
        <v>80440050124</v>
      </c>
      <c r="R138" s="329" t="s">
        <v>261</v>
      </c>
      <c r="S138" s="329"/>
      <c r="U138" s="2"/>
      <c r="V138" s="2"/>
      <c r="W138" s="2"/>
      <c r="X138" s="11"/>
    </row>
    <row r="139" spans="1:24" s="33" customFormat="1" x14ac:dyDescent="0.2">
      <c r="A139" s="80"/>
      <c r="B139" s="64"/>
      <c r="C139" s="617"/>
      <c r="D139" s="62"/>
      <c r="E139" s="62"/>
      <c r="F139" s="295" t="s">
        <v>391</v>
      </c>
      <c r="G139" s="295"/>
      <c r="H139" s="433"/>
      <c r="I139" s="433"/>
      <c r="J139" s="433"/>
      <c r="K139" s="434"/>
      <c r="L139" s="296"/>
      <c r="M139" s="435"/>
      <c r="N139" s="297"/>
      <c r="O139" s="297">
        <f t="shared" si="4"/>
        <v>0</v>
      </c>
      <c r="P139" s="297">
        <v>80440050124</v>
      </c>
      <c r="Q139" s="297">
        <v>80440050124</v>
      </c>
      <c r="R139" s="299" t="s">
        <v>476</v>
      </c>
      <c r="S139" s="176"/>
      <c r="U139" s="2"/>
      <c r="V139" s="2"/>
      <c r="W139" s="2"/>
      <c r="X139" s="11"/>
    </row>
    <row r="140" spans="1:24" x14ac:dyDescent="0.2">
      <c r="A140" s="79" t="s">
        <v>155</v>
      </c>
      <c r="B140" s="63">
        <v>31</v>
      </c>
      <c r="C140" s="616" t="s">
        <v>598</v>
      </c>
      <c r="D140" s="180" t="s">
        <v>734</v>
      </c>
      <c r="E140" s="180" t="s">
        <v>740</v>
      </c>
      <c r="F140" s="60" t="s">
        <v>4</v>
      </c>
      <c r="G140" s="60" t="s">
        <v>332</v>
      </c>
      <c r="H140" s="145">
        <v>0</v>
      </c>
      <c r="I140" s="145">
        <v>2.39</v>
      </c>
      <c r="J140" s="145">
        <v>2.39</v>
      </c>
      <c r="K140" s="146" t="s">
        <v>133</v>
      </c>
      <c r="L140" s="165" t="s">
        <v>133</v>
      </c>
      <c r="M140" s="56">
        <v>2.39</v>
      </c>
      <c r="N140" s="7">
        <v>5.5</v>
      </c>
      <c r="O140" s="7">
        <f t="shared" si="4"/>
        <v>13145</v>
      </c>
      <c r="P140" s="7">
        <v>80440050120</v>
      </c>
      <c r="Q140" s="7">
        <v>80440050120</v>
      </c>
      <c r="R140" s="17"/>
      <c r="S140" s="17"/>
      <c r="X140" s="11"/>
    </row>
    <row r="141" spans="1:24" x14ac:dyDescent="0.2">
      <c r="A141" s="80"/>
      <c r="B141" s="64"/>
      <c r="C141" s="617"/>
      <c r="D141" s="62" t="s">
        <v>736</v>
      </c>
      <c r="E141" s="62" t="s">
        <v>154</v>
      </c>
      <c r="F141" s="36"/>
      <c r="G141" s="36"/>
      <c r="H141" s="141">
        <v>2.39</v>
      </c>
      <c r="I141" s="141">
        <v>3.7</v>
      </c>
      <c r="J141" s="141">
        <v>1.31</v>
      </c>
      <c r="K141" s="142"/>
      <c r="L141" s="167" t="s">
        <v>133</v>
      </c>
      <c r="M141" s="55">
        <v>1.31</v>
      </c>
      <c r="N141" s="4">
        <v>5.5</v>
      </c>
      <c r="O141" s="4">
        <f t="shared" si="4"/>
        <v>7205</v>
      </c>
      <c r="P141" s="4">
        <v>80440020287</v>
      </c>
      <c r="Q141" s="4">
        <v>80440050120</v>
      </c>
      <c r="R141" s="16"/>
      <c r="S141" s="16"/>
      <c r="X141" s="11"/>
    </row>
    <row r="142" spans="1:24" x14ac:dyDescent="0.2">
      <c r="A142" s="81" t="s">
        <v>154</v>
      </c>
      <c r="B142" s="65">
        <v>34</v>
      </c>
      <c r="C142" s="616" t="s">
        <v>599</v>
      </c>
      <c r="D142" s="472" t="s">
        <v>733</v>
      </c>
      <c r="E142" s="472" t="s">
        <v>738</v>
      </c>
      <c r="F142" s="59" t="s">
        <v>48</v>
      </c>
      <c r="G142" s="59" t="s">
        <v>332</v>
      </c>
      <c r="H142" s="143">
        <v>0</v>
      </c>
      <c r="I142" s="143">
        <v>0.95</v>
      </c>
      <c r="J142" s="143">
        <v>0.95</v>
      </c>
      <c r="K142" s="144" t="s">
        <v>11</v>
      </c>
      <c r="L142" s="163" t="s">
        <v>11</v>
      </c>
      <c r="M142" s="47">
        <v>0.96</v>
      </c>
      <c r="N142" s="5">
        <v>3</v>
      </c>
      <c r="O142" s="5">
        <f t="shared" si="4"/>
        <v>2880</v>
      </c>
      <c r="P142" s="5">
        <v>80440050134</v>
      </c>
      <c r="Q142" s="5">
        <v>80440050134</v>
      </c>
      <c r="R142" s="14" t="s">
        <v>727</v>
      </c>
      <c r="S142" s="14" t="s">
        <v>728</v>
      </c>
      <c r="X142" s="11"/>
    </row>
    <row r="143" spans="1:24" x14ac:dyDescent="0.2">
      <c r="A143" s="79" t="s">
        <v>154</v>
      </c>
      <c r="B143" s="63">
        <v>47</v>
      </c>
      <c r="C143" s="616" t="s">
        <v>600</v>
      </c>
      <c r="D143" s="180"/>
      <c r="E143" s="180"/>
      <c r="F143" s="230" t="s">
        <v>330</v>
      </c>
      <c r="G143" s="60" t="s">
        <v>332</v>
      </c>
      <c r="H143" s="145">
        <v>0</v>
      </c>
      <c r="I143" s="145">
        <v>0.48</v>
      </c>
      <c r="J143" s="145">
        <v>0.48</v>
      </c>
      <c r="K143" s="146" t="s">
        <v>132</v>
      </c>
      <c r="L143" s="253" t="s">
        <v>133</v>
      </c>
      <c r="M143" s="255">
        <v>0.03</v>
      </c>
      <c r="N143" s="254">
        <v>6</v>
      </c>
      <c r="O143" s="254">
        <f t="shared" si="4"/>
        <v>180</v>
      </c>
      <c r="P143" s="254"/>
      <c r="Q143" s="254"/>
      <c r="R143" s="256" t="s">
        <v>173</v>
      </c>
      <c r="S143" s="256"/>
      <c r="X143" s="11"/>
    </row>
    <row r="144" spans="1:24" x14ac:dyDescent="0.2">
      <c r="A144" s="80"/>
      <c r="B144" s="64"/>
      <c r="C144" s="617"/>
      <c r="D144" s="62" t="s">
        <v>735</v>
      </c>
      <c r="E144" s="62" t="s">
        <v>739</v>
      </c>
      <c r="F144" s="232"/>
      <c r="G144" s="42"/>
      <c r="H144" s="152">
        <v>0.48</v>
      </c>
      <c r="I144" s="152">
        <v>2.75</v>
      </c>
      <c r="J144" s="152">
        <v>2.27</v>
      </c>
      <c r="K144" s="153" t="s">
        <v>11</v>
      </c>
      <c r="L144" s="167" t="s">
        <v>8</v>
      </c>
      <c r="M144" s="55">
        <v>0.47</v>
      </c>
      <c r="N144" s="4">
        <v>4</v>
      </c>
      <c r="O144" s="4">
        <f t="shared" si="4"/>
        <v>1880</v>
      </c>
      <c r="P144" s="4">
        <v>80440020202</v>
      </c>
      <c r="Q144" s="4">
        <v>80440020202</v>
      </c>
      <c r="R144" s="16"/>
      <c r="S144" s="16"/>
      <c r="X144" s="11"/>
    </row>
    <row r="145" spans="1:24" x14ac:dyDescent="0.2">
      <c r="A145" s="88"/>
      <c r="B145" s="71"/>
      <c r="C145" s="616" t="s">
        <v>601</v>
      </c>
      <c r="D145" s="261" t="s">
        <v>733</v>
      </c>
      <c r="E145" s="261" t="s">
        <v>738</v>
      </c>
      <c r="F145" s="317" t="s">
        <v>337</v>
      </c>
      <c r="G145" s="317" t="s">
        <v>332</v>
      </c>
      <c r="H145" s="139"/>
      <c r="I145" s="139"/>
      <c r="J145" s="139"/>
      <c r="K145" s="140"/>
      <c r="L145" s="174" t="s">
        <v>8</v>
      </c>
      <c r="M145" s="262">
        <f>0.15+0.12</f>
        <v>0.27</v>
      </c>
      <c r="N145" s="52">
        <v>3</v>
      </c>
      <c r="O145" s="52">
        <f t="shared" si="4"/>
        <v>810</v>
      </c>
      <c r="P145" s="52">
        <v>80440020202</v>
      </c>
      <c r="Q145" s="52">
        <v>80440020202</v>
      </c>
      <c r="R145" s="53"/>
      <c r="S145" s="271"/>
      <c r="X145" s="11"/>
    </row>
    <row r="146" spans="1:24" x14ac:dyDescent="0.2">
      <c r="A146" s="240"/>
      <c r="B146" s="241"/>
      <c r="C146" s="750"/>
      <c r="D146" s="461"/>
      <c r="E146" s="461"/>
      <c r="F146" s="242" t="s">
        <v>175</v>
      </c>
      <c r="G146" s="591"/>
      <c r="H146" s="343"/>
      <c r="I146" s="343"/>
      <c r="J146" s="343"/>
      <c r="K146" s="246"/>
      <c r="L146" s="243" t="s">
        <v>8</v>
      </c>
      <c r="M146" s="245">
        <v>0.03</v>
      </c>
      <c r="N146" s="244">
        <v>4</v>
      </c>
      <c r="O146" s="244">
        <f t="shared" si="4"/>
        <v>120</v>
      </c>
      <c r="P146" s="244">
        <v>80440020202</v>
      </c>
      <c r="Q146" s="244">
        <v>80440020202</v>
      </c>
      <c r="R146" s="590" t="s">
        <v>224</v>
      </c>
      <c r="S146" s="246"/>
      <c r="X146" s="11"/>
    </row>
    <row r="147" spans="1:24" x14ac:dyDescent="0.2">
      <c r="A147" s="79"/>
      <c r="B147" s="63"/>
      <c r="C147" s="616" t="s">
        <v>602</v>
      </c>
      <c r="D147" s="180" t="s">
        <v>733</v>
      </c>
      <c r="E147" s="180" t="s">
        <v>738</v>
      </c>
      <c r="F147" s="156" t="s">
        <v>338</v>
      </c>
      <c r="G147" s="156" t="s">
        <v>332</v>
      </c>
      <c r="H147" s="145"/>
      <c r="I147" s="145"/>
      <c r="J147" s="145"/>
      <c r="K147" s="146"/>
      <c r="L147" s="165" t="s">
        <v>8</v>
      </c>
      <c r="M147" s="44">
        <v>0.05</v>
      </c>
      <c r="N147" s="7">
        <v>3</v>
      </c>
      <c r="O147" s="7">
        <f t="shared" si="4"/>
        <v>150</v>
      </c>
      <c r="P147" s="7">
        <v>80440020202</v>
      </c>
      <c r="Q147" s="7">
        <v>80440020202</v>
      </c>
      <c r="R147" s="17"/>
      <c r="S147" s="17"/>
      <c r="X147" s="11"/>
    </row>
    <row r="148" spans="1:24" x14ac:dyDescent="0.2">
      <c r="A148" s="80"/>
      <c r="B148" s="64"/>
      <c r="C148" s="617"/>
      <c r="D148" s="62" t="s">
        <v>733</v>
      </c>
      <c r="E148" s="62" t="s">
        <v>738</v>
      </c>
      <c r="F148" s="581"/>
      <c r="G148" s="202"/>
      <c r="H148" s="141"/>
      <c r="I148" s="141"/>
      <c r="J148" s="141"/>
      <c r="K148" s="142"/>
      <c r="L148" s="167" t="s">
        <v>8</v>
      </c>
      <c r="M148" s="45">
        <v>0.03</v>
      </c>
      <c r="N148" s="4">
        <v>3</v>
      </c>
      <c r="O148" s="4">
        <f t="shared" si="4"/>
        <v>90</v>
      </c>
      <c r="P148" s="4">
        <v>80440020202</v>
      </c>
      <c r="Q148" s="4">
        <v>80440020202</v>
      </c>
      <c r="R148" s="16"/>
      <c r="S148" s="16" t="s">
        <v>339</v>
      </c>
      <c r="X148" s="11"/>
    </row>
    <row r="149" spans="1:24" x14ac:dyDescent="0.2">
      <c r="A149" s="81"/>
      <c r="B149" s="65"/>
      <c r="C149" s="616" t="s">
        <v>603</v>
      </c>
      <c r="D149" s="472" t="s">
        <v>733</v>
      </c>
      <c r="E149" s="472" t="s">
        <v>738</v>
      </c>
      <c r="F149" s="155" t="s">
        <v>336</v>
      </c>
      <c r="G149" s="155" t="s">
        <v>332</v>
      </c>
      <c r="H149" s="143"/>
      <c r="I149" s="143"/>
      <c r="J149" s="143"/>
      <c r="K149" s="144"/>
      <c r="L149" s="163" t="s">
        <v>8</v>
      </c>
      <c r="M149" s="57">
        <f>0.19+0.12</f>
        <v>0.31</v>
      </c>
      <c r="N149" s="5">
        <v>3.1</v>
      </c>
      <c r="O149" s="5">
        <f t="shared" si="4"/>
        <v>961</v>
      </c>
      <c r="P149" s="5">
        <v>80440020202</v>
      </c>
      <c r="Q149" s="5">
        <v>80440020202</v>
      </c>
      <c r="R149" s="14"/>
      <c r="S149" s="14"/>
      <c r="X149" s="11"/>
    </row>
    <row r="150" spans="1:24" x14ac:dyDescent="0.2">
      <c r="A150" s="81"/>
      <c r="B150" s="65"/>
      <c r="C150" s="616" t="s">
        <v>604</v>
      </c>
      <c r="D150" s="472" t="s">
        <v>733</v>
      </c>
      <c r="E150" s="472" t="s">
        <v>738</v>
      </c>
      <c r="F150" s="155" t="s">
        <v>335</v>
      </c>
      <c r="G150" s="155" t="s">
        <v>332</v>
      </c>
      <c r="H150" s="143"/>
      <c r="I150" s="143"/>
      <c r="J150" s="143"/>
      <c r="K150" s="144"/>
      <c r="L150" s="252" t="s">
        <v>8</v>
      </c>
      <c r="M150" s="57">
        <f>0.2+0.17</f>
        <v>0.37</v>
      </c>
      <c r="N150" s="125">
        <v>3</v>
      </c>
      <c r="O150" s="125">
        <f t="shared" si="4"/>
        <v>1110</v>
      </c>
      <c r="P150" s="125">
        <v>80440020202</v>
      </c>
      <c r="Q150" s="125">
        <v>80440020202</v>
      </c>
      <c r="R150" s="106"/>
      <c r="S150" s="14"/>
      <c r="X150" s="11"/>
    </row>
    <row r="151" spans="1:24" x14ac:dyDescent="0.2">
      <c r="A151" s="81"/>
      <c r="B151" s="65"/>
      <c r="C151" s="616" t="s">
        <v>605</v>
      </c>
      <c r="D151" s="472" t="s">
        <v>733</v>
      </c>
      <c r="E151" s="472" t="s">
        <v>738</v>
      </c>
      <c r="F151" s="155" t="s">
        <v>334</v>
      </c>
      <c r="G151" s="155" t="s">
        <v>332</v>
      </c>
      <c r="H151" s="143"/>
      <c r="I151" s="143"/>
      <c r="J151" s="143"/>
      <c r="K151" s="144"/>
      <c r="L151" s="252" t="s">
        <v>8</v>
      </c>
      <c r="M151" s="57">
        <f>0.13+0.18</f>
        <v>0.31</v>
      </c>
      <c r="N151" s="125">
        <v>3</v>
      </c>
      <c r="O151" s="125">
        <f t="shared" si="4"/>
        <v>930</v>
      </c>
      <c r="P151" s="125">
        <v>80440020202</v>
      </c>
      <c r="Q151" s="125">
        <v>80440020202</v>
      </c>
      <c r="R151" s="14"/>
      <c r="S151" s="14"/>
      <c r="X151" s="11"/>
    </row>
    <row r="152" spans="1:24" x14ac:dyDescent="0.2">
      <c r="A152" s="81"/>
      <c r="B152" s="65"/>
      <c r="C152" s="616" t="s">
        <v>606</v>
      </c>
      <c r="D152" s="472" t="s">
        <v>733</v>
      </c>
      <c r="E152" s="472" t="s">
        <v>738</v>
      </c>
      <c r="F152" s="155" t="s">
        <v>333</v>
      </c>
      <c r="G152" s="155" t="s">
        <v>332</v>
      </c>
      <c r="H152" s="143"/>
      <c r="I152" s="143"/>
      <c r="J152" s="143"/>
      <c r="K152" s="144"/>
      <c r="L152" s="163" t="s">
        <v>8</v>
      </c>
      <c r="M152" s="57">
        <f>0.16+0.13</f>
        <v>0.29000000000000004</v>
      </c>
      <c r="N152" s="5">
        <v>3.5</v>
      </c>
      <c r="O152" s="5">
        <f t="shared" si="4"/>
        <v>1015</v>
      </c>
      <c r="P152" s="5">
        <v>80440020202</v>
      </c>
      <c r="Q152" s="5">
        <v>80440020202</v>
      </c>
      <c r="R152" s="14"/>
      <c r="S152" s="14"/>
      <c r="X152" s="11"/>
    </row>
    <row r="153" spans="1:24" x14ac:dyDescent="0.2">
      <c r="A153" s="81"/>
      <c r="B153" s="65"/>
      <c r="C153" s="616" t="s">
        <v>607</v>
      </c>
      <c r="D153" s="472" t="s">
        <v>733</v>
      </c>
      <c r="E153" s="472" t="s">
        <v>738</v>
      </c>
      <c r="F153" s="155" t="s">
        <v>331</v>
      </c>
      <c r="G153" s="155" t="s">
        <v>332</v>
      </c>
      <c r="H153" s="143"/>
      <c r="I153" s="143"/>
      <c r="J153" s="143"/>
      <c r="K153" s="144"/>
      <c r="L153" s="163" t="s">
        <v>8</v>
      </c>
      <c r="M153" s="57">
        <v>0.19</v>
      </c>
      <c r="N153" s="5">
        <v>4</v>
      </c>
      <c r="O153" s="5">
        <f t="shared" si="4"/>
        <v>760</v>
      </c>
      <c r="P153" s="5">
        <v>80440020202</v>
      </c>
      <c r="Q153" s="5">
        <v>80440020202</v>
      </c>
      <c r="R153" s="14"/>
      <c r="S153" s="14"/>
      <c r="X153" s="11"/>
    </row>
    <row r="154" spans="1:24" x14ac:dyDescent="0.2">
      <c r="A154" s="79" t="s">
        <v>154</v>
      </c>
      <c r="B154" s="63">
        <v>48</v>
      </c>
      <c r="C154" s="616" t="s">
        <v>608</v>
      </c>
      <c r="D154" s="180" t="s">
        <v>733</v>
      </c>
      <c r="E154" s="180" t="s">
        <v>738</v>
      </c>
      <c r="F154" s="60" t="s">
        <v>50</v>
      </c>
      <c r="G154" s="60" t="s">
        <v>332</v>
      </c>
      <c r="H154" s="145">
        <v>0</v>
      </c>
      <c r="I154" s="145">
        <v>2.17</v>
      </c>
      <c r="J154" s="145">
        <v>2.17</v>
      </c>
      <c r="K154" s="146" t="s">
        <v>11</v>
      </c>
      <c r="L154" s="253" t="s">
        <v>11</v>
      </c>
      <c r="M154" s="255">
        <v>7.0000000000000007E-2</v>
      </c>
      <c r="N154" s="254">
        <v>3</v>
      </c>
      <c r="O154" s="254">
        <f t="shared" si="4"/>
        <v>210</v>
      </c>
      <c r="P154" s="254"/>
      <c r="Q154" s="254"/>
      <c r="R154" s="256" t="s">
        <v>173</v>
      </c>
      <c r="S154" s="256"/>
      <c r="X154" s="11"/>
    </row>
    <row r="155" spans="1:24" x14ac:dyDescent="0.2">
      <c r="A155" s="80"/>
      <c r="B155" s="64"/>
      <c r="C155" s="617"/>
      <c r="D155" s="62" t="s">
        <v>733</v>
      </c>
      <c r="E155" s="62" t="s">
        <v>738</v>
      </c>
      <c r="F155" s="36"/>
      <c r="G155" s="36"/>
      <c r="H155" s="141"/>
      <c r="I155" s="141"/>
      <c r="J155" s="141"/>
      <c r="K155" s="142"/>
      <c r="L155" s="232" t="s">
        <v>11</v>
      </c>
      <c r="M155" s="55">
        <v>2.17</v>
      </c>
      <c r="N155" s="62">
        <v>3</v>
      </c>
      <c r="O155" s="62">
        <f t="shared" si="4"/>
        <v>6510</v>
      </c>
      <c r="P155" s="62">
        <v>80440050122</v>
      </c>
      <c r="Q155" s="62">
        <v>80440050122</v>
      </c>
      <c r="R155" s="36"/>
      <c r="S155" s="36"/>
      <c r="X155" s="11"/>
    </row>
    <row r="156" spans="1:24" x14ac:dyDescent="0.2">
      <c r="A156" s="79" t="s">
        <v>154</v>
      </c>
      <c r="B156" s="63">
        <v>53</v>
      </c>
      <c r="C156" s="616" t="s">
        <v>609</v>
      </c>
      <c r="D156" s="180" t="s">
        <v>735</v>
      </c>
      <c r="E156" s="180" t="s">
        <v>739</v>
      </c>
      <c r="F156" s="60" t="s">
        <v>47</v>
      </c>
      <c r="G156" s="60" t="s">
        <v>332</v>
      </c>
      <c r="H156" s="145">
        <v>0</v>
      </c>
      <c r="I156" s="145">
        <v>3.5</v>
      </c>
      <c r="J156" s="145">
        <v>3.5</v>
      </c>
      <c r="K156" s="146" t="s">
        <v>132</v>
      </c>
      <c r="L156" s="165" t="s">
        <v>8</v>
      </c>
      <c r="M156" s="56">
        <v>3.5</v>
      </c>
      <c r="N156" s="7">
        <v>5</v>
      </c>
      <c r="O156" s="7">
        <f t="shared" si="4"/>
        <v>17500</v>
      </c>
      <c r="P156" s="7">
        <v>80440050111</v>
      </c>
      <c r="Q156" s="7">
        <v>80440050111</v>
      </c>
      <c r="R156" s="17"/>
      <c r="S156" s="17"/>
      <c r="X156" s="11"/>
    </row>
    <row r="157" spans="1:24" x14ac:dyDescent="0.2">
      <c r="A157" s="82"/>
      <c r="B157" s="66"/>
      <c r="C157" s="606"/>
      <c r="D157" s="61" t="s">
        <v>733</v>
      </c>
      <c r="E157" s="61" t="s">
        <v>738</v>
      </c>
      <c r="F157" s="35"/>
      <c r="G157" s="35"/>
      <c r="H157" s="147">
        <v>3.5</v>
      </c>
      <c r="I157" s="147">
        <v>8.76</v>
      </c>
      <c r="J157" s="147">
        <v>5.26</v>
      </c>
      <c r="K157" s="148" t="s">
        <v>132</v>
      </c>
      <c r="L157" s="166" t="s">
        <v>8</v>
      </c>
      <c r="M157" s="58">
        <v>4.75</v>
      </c>
      <c r="N157" s="9">
        <v>5</v>
      </c>
      <c r="O157" s="9">
        <f t="shared" si="4"/>
        <v>23750</v>
      </c>
      <c r="P157" s="9">
        <v>80440060058</v>
      </c>
      <c r="Q157" s="9">
        <v>80440050111</v>
      </c>
      <c r="R157" s="15" t="s">
        <v>383</v>
      </c>
      <c r="S157" s="15"/>
      <c r="X157" s="11"/>
    </row>
    <row r="158" spans="1:24" x14ac:dyDescent="0.2">
      <c r="A158" s="82"/>
      <c r="B158" s="66"/>
      <c r="C158" s="606"/>
      <c r="D158" s="61" t="s">
        <v>733</v>
      </c>
      <c r="E158" s="61" t="s">
        <v>738</v>
      </c>
      <c r="F158" s="35"/>
      <c r="G158" s="35"/>
      <c r="H158" s="147">
        <v>8.2899999999999991</v>
      </c>
      <c r="I158" s="147">
        <v>12.72</v>
      </c>
      <c r="J158" s="147">
        <v>4.4300000000000015</v>
      </c>
      <c r="K158" s="148" t="s">
        <v>11</v>
      </c>
      <c r="L158" s="166" t="s">
        <v>8</v>
      </c>
      <c r="M158" s="58">
        <v>2.75</v>
      </c>
      <c r="N158" s="9">
        <v>4</v>
      </c>
      <c r="O158" s="9">
        <f t="shared" si="4"/>
        <v>11000</v>
      </c>
      <c r="P158" s="9">
        <v>80440060090</v>
      </c>
      <c r="Q158" s="9">
        <v>80440050111</v>
      </c>
      <c r="R158" s="15" t="s">
        <v>192</v>
      </c>
      <c r="S158" s="15"/>
      <c r="X158" s="11"/>
    </row>
    <row r="159" spans="1:24" x14ac:dyDescent="0.2">
      <c r="A159" s="80"/>
      <c r="B159" s="64"/>
      <c r="C159" s="617"/>
      <c r="D159" s="62"/>
      <c r="E159" s="62"/>
      <c r="F159" s="36"/>
      <c r="G159" s="36"/>
      <c r="H159" s="141"/>
      <c r="I159" s="141"/>
      <c r="J159" s="141"/>
      <c r="K159" s="142"/>
      <c r="L159" s="172"/>
      <c r="M159" s="99">
        <v>0.44</v>
      </c>
      <c r="N159" s="77">
        <v>3.5</v>
      </c>
      <c r="O159" s="77">
        <f t="shared" si="4"/>
        <v>1540</v>
      </c>
      <c r="P159" s="77"/>
      <c r="Q159" s="77"/>
      <c r="R159" s="98" t="s">
        <v>173</v>
      </c>
      <c r="S159" s="98"/>
      <c r="X159" s="11"/>
    </row>
    <row r="160" spans="1:24" x14ac:dyDescent="0.2">
      <c r="A160" s="79" t="s">
        <v>154</v>
      </c>
      <c r="B160" s="63">
        <v>57</v>
      </c>
      <c r="C160" s="616" t="s">
        <v>610</v>
      </c>
      <c r="D160" s="180" t="s">
        <v>733</v>
      </c>
      <c r="E160" s="180" t="s">
        <v>738</v>
      </c>
      <c r="F160" s="60" t="s">
        <v>12</v>
      </c>
      <c r="G160" s="60" t="s">
        <v>332</v>
      </c>
      <c r="H160" s="145">
        <v>0</v>
      </c>
      <c r="I160" s="145">
        <v>0.57999999999999996</v>
      </c>
      <c r="J160" s="145">
        <v>0.57999999999999996</v>
      </c>
      <c r="K160" s="146" t="s">
        <v>8</v>
      </c>
      <c r="L160" s="165" t="s">
        <v>8</v>
      </c>
      <c r="M160" s="44">
        <v>0.41</v>
      </c>
      <c r="N160" s="7">
        <v>4</v>
      </c>
      <c r="O160" s="7">
        <f t="shared" si="4"/>
        <v>1640</v>
      </c>
      <c r="P160" s="7">
        <v>80440020286</v>
      </c>
      <c r="Q160" s="7">
        <v>80440020286</v>
      </c>
      <c r="R160" s="292" t="s">
        <v>340</v>
      </c>
      <c r="S160" s="17"/>
      <c r="X160" s="11"/>
    </row>
    <row r="161" spans="1:24" x14ac:dyDescent="0.2">
      <c r="A161" s="82"/>
      <c r="B161" s="66"/>
      <c r="C161" s="606"/>
      <c r="D161" s="61" t="s">
        <v>733</v>
      </c>
      <c r="E161" s="61" t="s">
        <v>738</v>
      </c>
      <c r="F161" s="35"/>
      <c r="G161" s="35"/>
      <c r="H161" s="147"/>
      <c r="I161" s="147"/>
      <c r="J161" s="147"/>
      <c r="K161" s="148"/>
      <c r="L161" s="166" t="s">
        <v>11</v>
      </c>
      <c r="M161" s="48">
        <v>0.14000000000000001</v>
      </c>
      <c r="N161" s="9">
        <v>3</v>
      </c>
      <c r="O161" s="9">
        <f t="shared" si="4"/>
        <v>420</v>
      </c>
      <c r="P161" s="9">
        <v>80440020286</v>
      </c>
      <c r="Q161" s="9">
        <v>80440020286</v>
      </c>
      <c r="R161" s="293"/>
      <c r="S161" s="15"/>
      <c r="X161" s="11"/>
    </row>
    <row r="162" spans="1:24" ht="12" thickBot="1" x14ac:dyDescent="0.25">
      <c r="A162" s="89"/>
      <c r="B162" s="90"/>
      <c r="C162" s="607"/>
      <c r="D162" s="758"/>
      <c r="E162" s="758"/>
      <c r="F162" s="552"/>
      <c r="G162" s="552"/>
      <c r="H162" s="554"/>
      <c r="I162" s="554"/>
      <c r="J162" s="554"/>
      <c r="K162" s="555"/>
      <c r="L162" s="266" t="s">
        <v>11</v>
      </c>
      <c r="M162" s="268">
        <v>0.11</v>
      </c>
      <c r="N162" s="267">
        <v>3</v>
      </c>
      <c r="O162" s="267">
        <f t="shared" si="4"/>
        <v>330</v>
      </c>
      <c r="P162" s="267"/>
      <c r="Q162" s="267"/>
      <c r="R162" s="269" t="s">
        <v>173</v>
      </c>
      <c r="S162" s="269"/>
      <c r="X162" s="11"/>
    </row>
    <row r="163" spans="1:24" x14ac:dyDescent="0.2">
      <c r="A163" s="187" t="s">
        <v>154</v>
      </c>
      <c r="B163" s="546">
        <v>4</v>
      </c>
      <c r="C163" s="749" t="s">
        <v>611</v>
      </c>
      <c r="D163" s="564" t="s">
        <v>733</v>
      </c>
      <c r="E163" s="564" t="s">
        <v>738</v>
      </c>
      <c r="F163" s="566" t="s">
        <v>27</v>
      </c>
      <c r="G163" s="566" t="s">
        <v>280</v>
      </c>
      <c r="H163" s="548">
        <v>0</v>
      </c>
      <c r="I163" s="548">
        <v>7.0000000000000007E-2</v>
      </c>
      <c r="J163" s="548">
        <v>7.0000000000000007E-2</v>
      </c>
      <c r="K163" s="549" t="s">
        <v>8</v>
      </c>
      <c r="L163" s="193" t="s">
        <v>8</v>
      </c>
      <c r="M163" s="194">
        <v>7.0000000000000007E-2</v>
      </c>
      <c r="N163" s="188">
        <v>3</v>
      </c>
      <c r="O163" s="188">
        <f t="shared" si="4"/>
        <v>210</v>
      </c>
      <c r="P163" s="188">
        <v>80440100300</v>
      </c>
      <c r="Q163" s="188">
        <v>80440100030</v>
      </c>
      <c r="R163" s="195"/>
      <c r="S163" s="195" t="s">
        <v>283</v>
      </c>
      <c r="X163" s="11"/>
    </row>
    <row r="164" spans="1:24" x14ac:dyDescent="0.2">
      <c r="A164" s="80"/>
      <c r="B164" s="64"/>
      <c r="C164" s="617"/>
      <c r="D164" s="62" t="s">
        <v>733</v>
      </c>
      <c r="E164" s="62" t="s">
        <v>738</v>
      </c>
      <c r="F164" s="36"/>
      <c r="G164" s="36"/>
      <c r="H164" s="141">
        <v>7.0000000000000007E-2</v>
      </c>
      <c r="I164" s="141">
        <v>0.27</v>
      </c>
      <c r="J164" s="141">
        <v>0.2</v>
      </c>
      <c r="K164" s="142" t="s">
        <v>11</v>
      </c>
      <c r="L164" s="167" t="s">
        <v>11</v>
      </c>
      <c r="M164" s="45">
        <v>0.22</v>
      </c>
      <c r="N164" s="4">
        <v>3</v>
      </c>
      <c r="O164" s="4">
        <f t="shared" ref="O164:O174" si="5">ROUND(M164*1000*N164,0)</f>
        <v>660</v>
      </c>
      <c r="P164" s="4">
        <v>80440100300</v>
      </c>
      <c r="Q164" s="4">
        <v>80440100030</v>
      </c>
      <c r="R164" s="16"/>
      <c r="S164" s="16"/>
      <c r="X164" s="11"/>
    </row>
    <row r="165" spans="1:24" x14ac:dyDescent="0.2">
      <c r="A165" s="79" t="s">
        <v>154</v>
      </c>
      <c r="B165" s="63">
        <v>32</v>
      </c>
      <c r="C165" s="616" t="s">
        <v>612</v>
      </c>
      <c r="D165" s="180" t="s">
        <v>735</v>
      </c>
      <c r="E165" s="180" t="s">
        <v>739</v>
      </c>
      <c r="F165" s="60" t="s">
        <v>24</v>
      </c>
      <c r="G165" s="60" t="s">
        <v>280</v>
      </c>
      <c r="H165" s="145">
        <v>0</v>
      </c>
      <c r="I165" s="145">
        <v>1.1499999999999999</v>
      </c>
      <c r="J165" s="145">
        <v>1.1499999999999999</v>
      </c>
      <c r="K165" s="146" t="s">
        <v>8</v>
      </c>
      <c r="L165" s="165" t="s">
        <v>8</v>
      </c>
      <c r="M165" s="56">
        <v>1</v>
      </c>
      <c r="N165" s="7">
        <v>5</v>
      </c>
      <c r="O165" s="7">
        <f t="shared" si="5"/>
        <v>5000</v>
      </c>
      <c r="P165" s="7">
        <v>80440100110</v>
      </c>
      <c r="Q165" s="7">
        <v>80440100110</v>
      </c>
      <c r="R165" s="17"/>
      <c r="S165" s="17" t="s">
        <v>279</v>
      </c>
      <c r="X165" s="11"/>
    </row>
    <row r="166" spans="1:24" x14ac:dyDescent="0.2">
      <c r="A166" s="80"/>
      <c r="B166" s="64"/>
      <c r="C166" s="617"/>
      <c r="D166" s="62" t="s">
        <v>733</v>
      </c>
      <c r="E166" s="62" t="s">
        <v>738</v>
      </c>
      <c r="F166" s="36"/>
      <c r="G166" s="36"/>
      <c r="H166" s="141"/>
      <c r="I166" s="141"/>
      <c r="J166" s="141"/>
      <c r="K166" s="142"/>
      <c r="L166" s="167" t="s">
        <v>11</v>
      </c>
      <c r="M166" s="55">
        <v>0.38</v>
      </c>
      <c r="N166" s="4">
        <v>3</v>
      </c>
      <c r="O166" s="4">
        <f t="shared" si="5"/>
        <v>1140</v>
      </c>
      <c r="P166" s="4">
        <v>80440100110</v>
      </c>
      <c r="Q166" s="4">
        <v>80440100110</v>
      </c>
      <c r="R166" s="16" t="s">
        <v>192</v>
      </c>
      <c r="S166" s="16"/>
      <c r="X166" s="11"/>
    </row>
    <row r="167" spans="1:24" x14ac:dyDescent="0.2">
      <c r="A167" s="79" t="s">
        <v>154</v>
      </c>
      <c r="B167" s="63">
        <v>49</v>
      </c>
      <c r="C167" s="616" t="s">
        <v>613</v>
      </c>
      <c r="D167" s="180" t="s">
        <v>733</v>
      </c>
      <c r="E167" s="180" t="s">
        <v>738</v>
      </c>
      <c r="F167" s="75" t="s">
        <v>25</v>
      </c>
      <c r="G167" s="75" t="s">
        <v>280</v>
      </c>
      <c r="H167" s="147">
        <v>0</v>
      </c>
      <c r="I167" s="147">
        <v>0.2</v>
      </c>
      <c r="J167" s="147">
        <v>0.2</v>
      </c>
      <c r="K167" s="148" t="s">
        <v>26</v>
      </c>
      <c r="L167" s="166" t="s">
        <v>8</v>
      </c>
      <c r="M167" s="48">
        <v>0.2</v>
      </c>
      <c r="N167" s="654">
        <v>4</v>
      </c>
      <c r="O167" s="9">
        <f t="shared" si="5"/>
        <v>800</v>
      </c>
      <c r="P167" s="9">
        <v>80440100210</v>
      </c>
      <c r="Q167" s="276">
        <v>80440100210</v>
      </c>
      <c r="R167" s="8" t="s">
        <v>281</v>
      </c>
      <c r="S167" s="15"/>
      <c r="X167" s="11"/>
    </row>
    <row r="168" spans="1:24" x14ac:dyDescent="0.2">
      <c r="A168" s="82"/>
      <c r="B168" s="66"/>
      <c r="C168" s="606"/>
      <c r="D168" s="61" t="s">
        <v>733</v>
      </c>
      <c r="E168" s="61" t="s">
        <v>738</v>
      </c>
      <c r="F168" s="275"/>
      <c r="G168" s="275"/>
      <c r="H168" s="147"/>
      <c r="I168" s="147"/>
      <c r="J168" s="148"/>
      <c r="K168" s="148"/>
      <c r="L168" s="235" t="s">
        <v>8</v>
      </c>
      <c r="M168" s="58">
        <v>0.1</v>
      </c>
      <c r="N168" s="663">
        <v>4</v>
      </c>
      <c r="O168" s="61">
        <f t="shared" si="5"/>
        <v>400</v>
      </c>
      <c r="P168" s="61">
        <v>80440100196</v>
      </c>
      <c r="Q168" s="488">
        <v>80440100128</v>
      </c>
      <c r="R168" s="236" t="s">
        <v>508</v>
      </c>
      <c r="S168" s="51"/>
      <c r="X168" s="11"/>
    </row>
    <row r="169" spans="1:24" x14ac:dyDescent="0.2">
      <c r="A169" s="79" t="s">
        <v>154</v>
      </c>
      <c r="B169" s="63">
        <v>50</v>
      </c>
      <c r="C169" s="616" t="s">
        <v>614</v>
      </c>
      <c r="D169" s="180" t="s">
        <v>733</v>
      </c>
      <c r="E169" s="180" t="s">
        <v>738</v>
      </c>
      <c r="F169" s="60" t="s">
        <v>19</v>
      </c>
      <c r="G169" s="60" t="s">
        <v>280</v>
      </c>
      <c r="H169" s="145">
        <v>0</v>
      </c>
      <c r="I169" s="145">
        <v>0.34</v>
      </c>
      <c r="J169" s="145">
        <v>0.34</v>
      </c>
      <c r="K169" s="146" t="s">
        <v>8</v>
      </c>
      <c r="L169" s="253" t="s">
        <v>8</v>
      </c>
      <c r="M169" s="255">
        <v>0.14000000000000001</v>
      </c>
      <c r="N169" s="254">
        <v>3.5</v>
      </c>
      <c r="O169" s="254">
        <f t="shared" si="5"/>
        <v>490</v>
      </c>
      <c r="P169" s="254"/>
      <c r="Q169" s="254"/>
      <c r="R169" s="256" t="s">
        <v>173</v>
      </c>
      <c r="S169" s="256"/>
      <c r="X169" s="11"/>
    </row>
    <row r="170" spans="1:24" x14ac:dyDescent="0.2">
      <c r="A170" s="82"/>
      <c r="B170" s="66"/>
      <c r="C170" s="752"/>
      <c r="D170" s="756" t="s">
        <v>733</v>
      </c>
      <c r="E170" s="756" t="s">
        <v>738</v>
      </c>
      <c r="F170" s="37"/>
      <c r="G170" s="37"/>
      <c r="H170" s="147"/>
      <c r="I170" s="147"/>
      <c r="J170" s="147"/>
      <c r="K170" s="148"/>
      <c r="L170" s="166" t="s">
        <v>8</v>
      </c>
      <c r="M170" s="48">
        <v>0.41</v>
      </c>
      <c r="N170" s="9">
        <v>3.5</v>
      </c>
      <c r="O170" s="9">
        <f t="shared" si="5"/>
        <v>1435</v>
      </c>
      <c r="P170" s="9">
        <v>80440030170</v>
      </c>
      <c r="Q170" s="9">
        <v>80440030170</v>
      </c>
      <c r="R170" s="15" t="s">
        <v>192</v>
      </c>
      <c r="S170" s="15" t="s">
        <v>530</v>
      </c>
      <c r="X170" s="11"/>
    </row>
    <row r="171" spans="1:24" x14ac:dyDescent="0.2">
      <c r="A171" s="80"/>
      <c r="B171" s="64"/>
      <c r="C171" s="753"/>
      <c r="D171" s="757" t="s">
        <v>733</v>
      </c>
      <c r="E171" s="757" t="s">
        <v>738</v>
      </c>
      <c r="F171" s="38"/>
      <c r="G171" s="38"/>
      <c r="H171" s="141"/>
      <c r="I171" s="141"/>
      <c r="J171" s="141"/>
      <c r="K171" s="142"/>
      <c r="L171" s="172" t="s">
        <v>8</v>
      </c>
      <c r="M171" s="99">
        <v>0.13</v>
      </c>
      <c r="N171" s="77">
        <v>3.5</v>
      </c>
      <c r="O171" s="77">
        <f t="shared" si="5"/>
        <v>455</v>
      </c>
      <c r="P171" s="77"/>
      <c r="Q171" s="77"/>
      <c r="R171" s="259" t="s">
        <v>173</v>
      </c>
      <c r="S171" s="259"/>
      <c r="X171" s="11"/>
    </row>
    <row r="172" spans="1:24" x14ac:dyDescent="0.2">
      <c r="A172" s="79" t="s">
        <v>154</v>
      </c>
      <c r="B172" s="63">
        <v>51</v>
      </c>
      <c r="C172" s="616" t="s">
        <v>615</v>
      </c>
      <c r="D172" s="180" t="s">
        <v>733</v>
      </c>
      <c r="E172" s="180" t="s">
        <v>738</v>
      </c>
      <c r="F172" s="74" t="s">
        <v>20</v>
      </c>
      <c r="G172" s="74" t="s">
        <v>280</v>
      </c>
      <c r="H172" s="145">
        <v>0</v>
      </c>
      <c r="I172" s="145">
        <v>0.32</v>
      </c>
      <c r="J172" s="145">
        <v>0.32</v>
      </c>
      <c r="K172" s="146" t="s">
        <v>11</v>
      </c>
      <c r="L172" s="253" t="s">
        <v>8</v>
      </c>
      <c r="M172" s="255">
        <v>7.0000000000000007E-2</v>
      </c>
      <c r="N172" s="254">
        <v>3.5</v>
      </c>
      <c r="O172" s="254">
        <f t="shared" si="5"/>
        <v>245</v>
      </c>
      <c r="P172" s="254"/>
      <c r="Q172" s="254"/>
      <c r="R172" s="256" t="s">
        <v>308</v>
      </c>
      <c r="S172" s="256"/>
      <c r="X172" s="11"/>
    </row>
    <row r="173" spans="1:24" x14ac:dyDescent="0.2">
      <c r="A173" s="82"/>
      <c r="B173" s="66"/>
      <c r="C173" s="606"/>
      <c r="D173" s="61" t="s">
        <v>733</v>
      </c>
      <c r="E173" s="61" t="s">
        <v>738</v>
      </c>
      <c r="F173" s="280"/>
      <c r="G173" s="280"/>
      <c r="H173" s="147"/>
      <c r="I173" s="147"/>
      <c r="J173" s="147"/>
      <c r="K173" s="148"/>
      <c r="L173" s="166" t="s">
        <v>8</v>
      </c>
      <c r="M173" s="48">
        <v>0.26</v>
      </c>
      <c r="N173" s="9">
        <v>3.5</v>
      </c>
      <c r="O173" s="9">
        <f t="shared" si="5"/>
        <v>910</v>
      </c>
      <c r="P173" s="9">
        <v>80440030312</v>
      </c>
      <c r="Q173" s="9">
        <v>80440030312</v>
      </c>
      <c r="R173" s="15" t="s">
        <v>192</v>
      </c>
      <c r="S173" s="15"/>
      <c r="X173" s="11"/>
    </row>
    <row r="174" spans="1:24" ht="12" thickBot="1" x14ac:dyDescent="0.25">
      <c r="A174" s="89"/>
      <c r="B174" s="90"/>
      <c r="C174" s="607"/>
      <c r="D174" s="758" t="s">
        <v>733</v>
      </c>
      <c r="E174" s="758" t="s">
        <v>738</v>
      </c>
      <c r="F174" s="592"/>
      <c r="G174" s="592"/>
      <c r="H174" s="554"/>
      <c r="I174" s="554"/>
      <c r="J174" s="554"/>
      <c r="K174" s="555"/>
      <c r="L174" s="266" t="s">
        <v>8</v>
      </c>
      <c r="M174" s="268">
        <v>0.15</v>
      </c>
      <c r="N174" s="267">
        <v>3.5</v>
      </c>
      <c r="O174" s="267">
        <f t="shared" si="5"/>
        <v>525</v>
      </c>
      <c r="P174" s="267"/>
      <c r="Q174" s="267"/>
      <c r="R174" s="269" t="s">
        <v>173</v>
      </c>
      <c r="S174" s="269" t="s">
        <v>309</v>
      </c>
      <c r="X174" s="11"/>
    </row>
    <row r="175" spans="1:24" x14ac:dyDescent="0.2">
      <c r="X175" s="11"/>
    </row>
    <row r="176" spans="1:24" x14ac:dyDescent="0.2">
      <c r="X176" s="11"/>
    </row>
    <row r="177" spans="1:24" s="12" customFormat="1" x14ac:dyDescent="0.2">
      <c r="A177" s="11"/>
      <c r="B177" s="72"/>
      <c r="C177" s="11"/>
      <c r="D177" s="11"/>
      <c r="E177" s="11"/>
      <c r="F177" s="2"/>
      <c r="G177" s="392"/>
      <c r="L177" s="169"/>
      <c r="M177" s="11"/>
      <c r="N177" s="11"/>
      <c r="O177" s="2"/>
      <c r="P177" s="11"/>
      <c r="Q177" s="11"/>
      <c r="U177" s="2"/>
      <c r="V177" s="2"/>
      <c r="W177" s="2"/>
      <c r="X177" s="11"/>
    </row>
    <row r="178" spans="1:24" s="12" customFormat="1" x14ac:dyDescent="0.2">
      <c r="A178" s="11"/>
      <c r="B178" s="72"/>
      <c r="C178" s="11"/>
      <c r="D178" s="11"/>
      <c r="E178" s="11"/>
      <c r="F178" s="2"/>
      <c r="G178" s="392"/>
      <c r="L178" s="169"/>
      <c r="M178" s="11"/>
      <c r="N178" s="11"/>
      <c r="O178" s="2"/>
      <c r="P178" s="11"/>
      <c r="Q178" s="11"/>
      <c r="U178" s="2"/>
      <c r="V178" s="2"/>
      <c r="W178" s="2"/>
      <c r="X178" s="11"/>
    </row>
    <row r="179" spans="1:24" s="12" customFormat="1" x14ac:dyDescent="0.2">
      <c r="A179" s="11"/>
      <c r="B179" s="72"/>
      <c r="C179" s="11"/>
      <c r="D179" s="11"/>
      <c r="E179" s="11"/>
      <c r="F179" s="2"/>
      <c r="G179" s="392"/>
      <c r="L179" s="169"/>
      <c r="M179" s="11"/>
      <c r="N179" s="11"/>
      <c r="O179" s="2"/>
      <c r="P179" s="11"/>
      <c r="Q179" s="11"/>
      <c r="U179" s="2"/>
      <c r="V179" s="2"/>
      <c r="W179" s="2"/>
      <c r="X179" s="11"/>
    </row>
    <row r="180" spans="1:24" x14ac:dyDescent="0.2">
      <c r="X180" s="11"/>
    </row>
    <row r="181" spans="1:24" x14ac:dyDescent="0.2">
      <c r="X181" s="11"/>
    </row>
    <row r="182" spans="1:24" x14ac:dyDescent="0.2">
      <c r="X182" s="11"/>
    </row>
    <row r="183" spans="1:24" x14ac:dyDescent="0.2">
      <c r="X183" s="11"/>
    </row>
    <row r="184" spans="1:24" x14ac:dyDescent="0.2">
      <c r="X184" s="11"/>
    </row>
    <row r="185" spans="1:24" x14ac:dyDescent="0.2">
      <c r="X185" s="11"/>
    </row>
    <row r="186" spans="1:24" x14ac:dyDescent="0.2">
      <c r="X186" s="11"/>
    </row>
    <row r="187" spans="1:24" x14ac:dyDescent="0.2">
      <c r="X187" s="11"/>
    </row>
    <row r="188" spans="1:24" x14ac:dyDescent="0.2">
      <c r="X188" s="11"/>
    </row>
  </sheetData>
  <mergeCells count="9">
    <mergeCell ref="P2:P3"/>
    <mergeCell ref="Q2:Q3"/>
    <mergeCell ref="R2:S2"/>
    <mergeCell ref="L2:O2"/>
    <mergeCell ref="A1:F1"/>
    <mergeCell ref="A2:F2"/>
    <mergeCell ref="H2:I2"/>
    <mergeCell ref="J2:J3"/>
    <mergeCell ref="K2:K3"/>
  </mergeCells>
  <pageMargins left="1.1811023622047245" right="0.59055118110236227" top="0.98425196850393704" bottom="0.98425196850393704" header="0.51181102362204722" footer="0.51181102362204722"/>
  <pageSetup paperSize="8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6"/>
  <sheetViews>
    <sheetView tabSelected="1" topLeftCell="A394" zoomScale="110" zoomScaleNormal="110" workbookViewId="0">
      <selection activeCell="N1" sqref="N1"/>
    </sheetView>
  </sheetViews>
  <sheetFormatPr defaultColWidth="9.140625" defaultRowHeight="11.25" x14ac:dyDescent="0.2"/>
  <cols>
    <col min="1" max="2" width="7.7109375" style="11" customWidth="1"/>
    <col min="3" max="3" width="6.5703125" style="2" customWidth="1"/>
    <col min="4" max="4" width="24.28515625" style="2" customWidth="1"/>
    <col min="5" max="7" width="6.42578125" style="2" customWidth="1"/>
    <col min="8" max="8" width="7.140625" style="2" customWidth="1"/>
    <col min="9" max="9" width="10.42578125" style="2" customWidth="1"/>
    <col min="10" max="10" width="10" style="169" customWidth="1"/>
    <col min="11" max="11" width="10" style="11" customWidth="1"/>
    <col min="12" max="12" width="10.85546875" style="11" customWidth="1"/>
    <col min="13" max="13" width="10.85546875" style="2" customWidth="1"/>
    <col min="14" max="15" width="12" style="11" customWidth="1"/>
    <col min="16" max="16" width="24.28515625" style="12" customWidth="1"/>
    <col min="17" max="17" width="28.5703125" style="12" customWidth="1"/>
    <col min="18" max="18" width="9.140625" style="2" customWidth="1"/>
    <col min="19" max="16384" width="9.140625" style="2"/>
  </cols>
  <sheetData>
    <row r="1" spans="1:17" ht="33.75" customHeight="1" x14ac:dyDescent="0.2">
      <c r="P1" s="814" t="s">
        <v>741</v>
      </c>
      <c r="Q1" s="815"/>
    </row>
    <row r="2" spans="1:17" ht="12" thickBot="1" x14ac:dyDescent="0.25"/>
    <row r="3" spans="1:17" ht="13.5" customHeight="1" thickBot="1" x14ac:dyDescent="0.25">
      <c r="A3" s="808" t="s">
        <v>218</v>
      </c>
      <c r="B3" s="800"/>
      <c r="C3" s="800"/>
      <c r="D3" s="800"/>
      <c r="E3" s="1"/>
      <c r="F3" s="1"/>
      <c r="G3" s="1"/>
      <c r="H3" s="1"/>
      <c r="I3" s="1"/>
      <c r="J3" s="160"/>
      <c r="K3" s="76"/>
      <c r="L3" s="76"/>
      <c r="M3" s="76"/>
      <c r="N3" s="1"/>
      <c r="O3" s="1"/>
      <c r="P3" s="1"/>
      <c r="Q3" s="1"/>
    </row>
    <row r="4" spans="1:17" ht="12" customHeight="1" x14ac:dyDescent="0.2">
      <c r="A4" s="809" t="s">
        <v>138</v>
      </c>
      <c r="B4" s="801"/>
      <c r="C4" s="801"/>
      <c r="D4" s="802"/>
      <c r="E4" s="810" t="s">
        <v>139</v>
      </c>
      <c r="F4" s="811"/>
      <c r="G4" s="812" t="s">
        <v>140</v>
      </c>
      <c r="H4" s="812" t="s">
        <v>151</v>
      </c>
      <c r="I4" s="812" t="s">
        <v>141</v>
      </c>
      <c r="J4" s="807" t="s">
        <v>142</v>
      </c>
      <c r="K4" s="801"/>
      <c r="L4" s="801"/>
      <c r="M4" s="801"/>
      <c r="N4" s="803" t="s">
        <v>143</v>
      </c>
      <c r="O4" s="803" t="s">
        <v>144</v>
      </c>
      <c r="P4" s="805" t="s">
        <v>145</v>
      </c>
      <c r="Q4" s="806"/>
    </row>
    <row r="5" spans="1:17" ht="24" customHeight="1" thickBot="1" x14ac:dyDescent="0.25">
      <c r="A5" s="100" t="s">
        <v>731</v>
      </c>
      <c r="B5" s="761" t="s">
        <v>737</v>
      </c>
      <c r="C5" s="594" t="s">
        <v>147</v>
      </c>
      <c r="D5" s="101" t="s">
        <v>0</v>
      </c>
      <c r="E5" s="102" t="s">
        <v>1</v>
      </c>
      <c r="F5" s="102" t="s">
        <v>2</v>
      </c>
      <c r="G5" s="813"/>
      <c r="H5" s="813"/>
      <c r="I5" s="813"/>
      <c r="J5" s="103" t="s">
        <v>148</v>
      </c>
      <c r="K5" s="104" t="s">
        <v>149</v>
      </c>
      <c r="L5" s="104" t="s">
        <v>150</v>
      </c>
      <c r="M5" s="105" t="s">
        <v>151</v>
      </c>
      <c r="N5" s="804"/>
      <c r="O5" s="804"/>
      <c r="P5" s="755" t="s">
        <v>152</v>
      </c>
      <c r="Q5" s="755" t="s">
        <v>153</v>
      </c>
    </row>
    <row r="6" spans="1:17" ht="12.75" customHeight="1" thickTop="1" thickBot="1" x14ac:dyDescent="0.25">
      <c r="A6" s="109"/>
      <c r="B6" s="110"/>
      <c r="C6" s="110"/>
      <c r="D6" s="112" t="s">
        <v>161</v>
      </c>
      <c r="E6" s="111"/>
      <c r="F6" s="111"/>
      <c r="G6" s="110"/>
      <c r="H6" s="110"/>
      <c r="I6" s="110"/>
      <c r="J6" s="161"/>
      <c r="K6" s="110"/>
      <c r="L6" s="110"/>
      <c r="M6" s="110"/>
      <c r="N6" s="110"/>
      <c r="O6" s="110"/>
      <c r="P6" s="110"/>
      <c r="Q6" s="110"/>
    </row>
    <row r="7" spans="1:17" ht="12.75" customHeight="1" x14ac:dyDescent="0.2">
      <c r="A7" s="187"/>
      <c r="B7" s="762"/>
      <c r="C7" s="623" t="s">
        <v>616</v>
      </c>
      <c r="D7" s="740" t="s">
        <v>412</v>
      </c>
      <c r="E7" s="190"/>
      <c r="F7" s="190"/>
      <c r="G7" s="190"/>
      <c r="H7" s="191"/>
      <c r="I7" s="192"/>
      <c r="J7" s="741" t="s">
        <v>190</v>
      </c>
      <c r="K7" s="743">
        <v>0.185</v>
      </c>
      <c r="L7" s="744"/>
      <c r="M7" s="742">
        <f t="shared" ref="M7:M38" si="0">ROUND(K7*L7*1000,0)</f>
        <v>0</v>
      </c>
      <c r="N7" s="182">
        <v>80440070567</v>
      </c>
      <c r="O7" s="182">
        <v>80440070385</v>
      </c>
      <c r="P7" s="745" t="s">
        <v>178</v>
      </c>
      <c r="Q7" s="746"/>
    </row>
    <row r="8" spans="1:17" ht="12.75" customHeight="1" x14ac:dyDescent="0.2">
      <c r="A8" s="82"/>
      <c r="B8" s="763"/>
      <c r="C8" s="624"/>
      <c r="D8" s="413"/>
      <c r="E8" s="22"/>
      <c r="F8" s="22"/>
      <c r="G8" s="22"/>
      <c r="H8" s="158"/>
      <c r="I8" s="23"/>
      <c r="J8" s="181" t="s">
        <v>190</v>
      </c>
      <c r="K8" s="183">
        <v>0.115</v>
      </c>
      <c r="L8" s="655"/>
      <c r="M8" s="182">
        <f t="shared" si="0"/>
        <v>0</v>
      </c>
      <c r="N8" s="182">
        <v>80440070566</v>
      </c>
      <c r="O8" s="182">
        <v>80440070575</v>
      </c>
      <c r="P8" s="184"/>
      <c r="Q8" s="185"/>
    </row>
    <row r="9" spans="1:17" ht="12.75" customHeight="1" x14ac:dyDescent="0.2">
      <c r="A9" s="82"/>
      <c r="B9" s="763"/>
      <c r="C9" s="624"/>
      <c r="D9" s="413"/>
      <c r="E9" s="22"/>
      <c r="F9" s="22"/>
      <c r="G9" s="22"/>
      <c r="H9" s="158"/>
      <c r="I9" s="23"/>
      <c r="J9" s="181" t="s">
        <v>190</v>
      </c>
      <c r="K9" s="183">
        <v>9.5000000000000001E-2</v>
      </c>
      <c r="L9" s="655"/>
      <c r="M9" s="182">
        <f t="shared" si="0"/>
        <v>0</v>
      </c>
      <c r="N9" s="182">
        <v>80440070566</v>
      </c>
      <c r="O9" s="182">
        <v>80440070575</v>
      </c>
      <c r="P9" s="184" t="s">
        <v>261</v>
      </c>
      <c r="Q9" s="185"/>
    </row>
    <row r="10" spans="1:17" ht="12.75" customHeight="1" x14ac:dyDescent="0.2">
      <c r="A10" s="80"/>
      <c r="B10" s="764"/>
      <c r="C10" s="635"/>
      <c r="D10" s="414" t="s">
        <v>456</v>
      </c>
      <c r="E10" s="26"/>
      <c r="F10" s="26"/>
      <c r="G10" s="26"/>
      <c r="H10" s="159"/>
      <c r="I10" s="13"/>
      <c r="J10" s="186" t="s">
        <v>190</v>
      </c>
      <c r="K10" s="129">
        <v>0.19500000000000001</v>
      </c>
      <c r="L10" s="656"/>
      <c r="M10" s="128">
        <f t="shared" si="0"/>
        <v>0</v>
      </c>
      <c r="N10" s="128">
        <v>80440070566</v>
      </c>
      <c r="O10" s="128">
        <v>80440070575</v>
      </c>
      <c r="P10" s="130" t="s">
        <v>261</v>
      </c>
      <c r="Q10" s="131" t="s">
        <v>457</v>
      </c>
    </row>
    <row r="11" spans="1:17" x14ac:dyDescent="0.2">
      <c r="A11" s="79" t="s">
        <v>733</v>
      </c>
      <c r="B11" s="771" t="s">
        <v>738</v>
      </c>
      <c r="C11" s="626" t="s">
        <v>619</v>
      </c>
      <c r="D11" s="352" t="s">
        <v>78</v>
      </c>
      <c r="E11" s="24">
        <v>0</v>
      </c>
      <c r="F11" s="24">
        <v>0.19</v>
      </c>
      <c r="G11" s="24">
        <v>0.19</v>
      </c>
      <c r="H11" s="157">
        <v>1755</v>
      </c>
      <c r="I11" s="25" t="s">
        <v>8</v>
      </c>
      <c r="J11" s="165" t="s">
        <v>8</v>
      </c>
      <c r="K11" s="44">
        <v>0.19500000000000001</v>
      </c>
      <c r="L11" s="657">
        <v>4.5</v>
      </c>
      <c r="M11" s="7">
        <f t="shared" si="0"/>
        <v>878</v>
      </c>
      <c r="N11" s="7">
        <v>80440070494</v>
      </c>
      <c r="O11" s="7">
        <v>80440070494</v>
      </c>
      <c r="P11" s="17"/>
      <c r="Q11" s="6"/>
    </row>
    <row r="12" spans="1:17" x14ac:dyDescent="0.2">
      <c r="A12" s="80" t="s">
        <v>733</v>
      </c>
      <c r="B12" s="772" t="s">
        <v>738</v>
      </c>
      <c r="C12" s="625"/>
      <c r="D12" s="363"/>
      <c r="E12" s="26">
        <v>0.2</v>
      </c>
      <c r="F12" s="26">
        <v>0.3</v>
      </c>
      <c r="G12" s="26">
        <v>9.9999999999999978E-2</v>
      </c>
      <c r="H12" s="159"/>
      <c r="I12" s="13"/>
      <c r="J12" s="167" t="s">
        <v>8</v>
      </c>
      <c r="K12" s="45">
        <v>0.1</v>
      </c>
      <c r="L12" s="658">
        <v>4.5</v>
      </c>
      <c r="M12" s="4">
        <f t="shared" si="0"/>
        <v>450</v>
      </c>
      <c r="N12" s="4">
        <v>80440070495</v>
      </c>
      <c r="O12" s="4">
        <v>80440070494</v>
      </c>
      <c r="P12" s="16"/>
      <c r="Q12" s="3"/>
    </row>
    <row r="13" spans="1:17" x14ac:dyDescent="0.2">
      <c r="A13" s="79" t="s">
        <v>733</v>
      </c>
      <c r="B13" s="773" t="s">
        <v>738</v>
      </c>
      <c r="C13" s="647" t="s">
        <v>626</v>
      </c>
      <c r="D13" s="374" t="s">
        <v>84</v>
      </c>
      <c r="E13" s="24">
        <v>0</v>
      </c>
      <c r="F13" s="24">
        <v>0.26</v>
      </c>
      <c r="G13" s="24">
        <v>0.26</v>
      </c>
      <c r="H13" s="157">
        <v>765</v>
      </c>
      <c r="I13" s="25" t="s">
        <v>11</v>
      </c>
      <c r="J13" s="165" t="s">
        <v>133</v>
      </c>
      <c r="K13" s="56">
        <v>0.15</v>
      </c>
      <c r="L13" s="657">
        <v>3.5</v>
      </c>
      <c r="M13" s="7">
        <f t="shared" si="0"/>
        <v>525</v>
      </c>
      <c r="N13" s="7">
        <v>80440080430</v>
      </c>
      <c r="O13" s="7">
        <v>80440080430</v>
      </c>
      <c r="P13" s="17"/>
      <c r="Q13" s="6"/>
    </row>
    <row r="14" spans="1:17" x14ac:dyDescent="0.2">
      <c r="A14" s="84" t="s">
        <v>733</v>
      </c>
      <c r="B14" s="774" t="s">
        <v>738</v>
      </c>
      <c r="C14" s="629"/>
      <c r="D14" s="652"/>
      <c r="E14" s="27"/>
      <c r="F14" s="27"/>
      <c r="G14" s="27"/>
      <c r="H14" s="197"/>
      <c r="I14" s="28"/>
      <c r="J14" s="170" t="s">
        <v>8</v>
      </c>
      <c r="K14" s="228">
        <v>0.11</v>
      </c>
      <c r="L14" s="659">
        <v>3.5</v>
      </c>
      <c r="M14" s="61">
        <f t="shared" si="0"/>
        <v>385</v>
      </c>
      <c r="N14" s="18">
        <v>80440080430</v>
      </c>
      <c r="O14" s="18">
        <v>80440080430</v>
      </c>
      <c r="P14" s="19"/>
      <c r="Q14" s="20"/>
    </row>
    <row r="15" spans="1:17" x14ac:dyDescent="0.2">
      <c r="A15" s="80"/>
      <c r="B15" s="772"/>
      <c r="C15" s="625"/>
      <c r="D15" s="363"/>
      <c r="E15" s="26"/>
      <c r="F15" s="26"/>
      <c r="G15" s="26"/>
      <c r="H15" s="159"/>
      <c r="I15" s="13"/>
      <c r="J15" s="172" t="s">
        <v>8</v>
      </c>
      <c r="K15" s="99">
        <v>0.65</v>
      </c>
      <c r="L15" s="660">
        <v>3</v>
      </c>
      <c r="M15" s="78">
        <f t="shared" si="0"/>
        <v>1950</v>
      </c>
      <c r="N15" s="77"/>
      <c r="O15" s="77"/>
      <c r="P15" s="259" t="s">
        <v>173</v>
      </c>
      <c r="Q15" s="260"/>
    </row>
    <row r="16" spans="1:17" x14ac:dyDescent="0.2">
      <c r="A16" s="79" t="s">
        <v>734</v>
      </c>
      <c r="B16" s="771" t="s">
        <v>740</v>
      </c>
      <c r="C16" s="626" t="s">
        <v>620</v>
      </c>
      <c r="D16" s="374" t="s">
        <v>95</v>
      </c>
      <c r="E16" s="24">
        <v>0</v>
      </c>
      <c r="F16" s="24">
        <v>0.44</v>
      </c>
      <c r="G16" s="24">
        <v>0.44</v>
      </c>
      <c r="H16" s="157">
        <v>5400</v>
      </c>
      <c r="I16" s="25" t="s">
        <v>134</v>
      </c>
      <c r="J16" s="165" t="s">
        <v>133</v>
      </c>
      <c r="K16" s="44">
        <v>0.45500000000000002</v>
      </c>
      <c r="L16" s="657">
        <v>6</v>
      </c>
      <c r="M16" s="7">
        <f t="shared" si="0"/>
        <v>2730</v>
      </c>
      <c r="N16" s="7">
        <v>80440080432</v>
      </c>
      <c r="O16" s="7">
        <v>80440080432</v>
      </c>
      <c r="P16" s="17"/>
      <c r="Q16" s="6"/>
    </row>
    <row r="17" spans="1:17" x14ac:dyDescent="0.2">
      <c r="A17" s="80" t="s">
        <v>734</v>
      </c>
      <c r="B17" s="772" t="s">
        <v>740</v>
      </c>
      <c r="C17" s="625"/>
      <c r="D17" s="38"/>
      <c r="E17" s="26"/>
      <c r="F17" s="26"/>
      <c r="G17" s="26"/>
      <c r="H17" s="159"/>
      <c r="I17" s="13"/>
      <c r="J17" s="167" t="s">
        <v>133</v>
      </c>
      <c r="K17" s="45">
        <v>3.5000000000000003E-2</v>
      </c>
      <c r="L17" s="658">
        <v>6</v>
      </c>
      <c r="M17" s="4">
        <f t="shared" si="0"/>
        <v>210</v>
      </c>
      <c r="N17" s="4">
        <v>80440080437</v>
      </c>
      <c r="O17" s="4">
        <v>80440110063</v>
      </c>
      <c r="P17" s="3" t="s">
        <v>187</v>
      </c>
      <c r="Q17" s="3"/>
    </row>
    <row r="18" spans="1:17" x14ac:dyDescent="0.2">
      <c r="A18" s="79" t="s">
        <v>735</v>
      </c>
      <c r="B18" s="773" t="s">
        <v>739</v>
      </c>
      <c r="C18" s="647" t="s">
        <v>621</v>
      </c>
      <c r="D18" s="352" t="s">
        <v>71</v>
      </c>
      <c r="E18" s="24">
        <v>0</v>
      </c>
      <c r="F18" s="24">
        <v>0.39</v>
      </c>
      <c r="G18" s="24">
        <v>0.39</v>
      </c>
      <c r="H18" s="157">
        <v>1755.0000000000002</v>
      </c>
      <c r="I18" s="25" t="s">
        <v>8</v>
      </c>
      <c r="J18" s="165" t="s">
        <v>133</v>
      </c>
      <c r="K18" s="44">
        <v>0.05</v>
      </c>
      <c r="L18" s="657">
        <v>4</v>
      </c>
      <c r="M18" s="7">
        <f t="shared" si="0"/>
        <v>200</v>
      </c>
      <c r="N18" s="7">
        <v>80440070498</v>
      </c>
      <c r="O18" s="7">
        <v>80440070498</v>
      </c>
      <c r="P18" s="17"/>
      <c r="Q18" s="17"/>
    </row>
    <row r="19" spans="1:17" x14ac:dyDescent="0.2">
      <c r="A19" s="82" t="s">
        <v>735</v>
      </c>
      <c r="B19" s="775" t="s">
        <v>739</v>
      </c>
      <c r="C19" s="624"/>
      <c r="D19" s="350"/>
      <c r="E19" s="22"/>
      <c r="F19" s="22"/>
      <c r="G19" s="22"/>
      <c r="H19" s="158"/>
      <c r="I19" s="23"/>
      <c r="J19" s="166" t="s">
        <v>8</v>
      </c>
      <c r="K19" s="48">
        <v>0.35</v>
      </c>
      <c r="L19" s="654">
        <v>4</v>
      </c>
      <c r="M19" s="9">
        <f t="shared" si="0"/>
        <v>1400</v>
      </c>
      <c r="N19" s="9">
        <v>80440070498</v>
      </c>
      <c r="O19" s="9">
        <v>80440070498</v>
      </c>
      <c r="P19" s="15"/>
      <c r="Q19" s="15"/>
    </row>
    <row r="20" spans="1:17" x14ac:dyDescent="0.2">
      <c r="A20" s="80" t="s">
        <v>735</v>
      </c>
      <c r="B20" s="772" t="s">
        <v>739</v>
      </c>
      <c r="C20" s="625"/>
      <c r="D20" s="347"/>
      <c r="E20" s="26">
        <v>0.41</v>
      </c>
      <c r="F20" s="26">
        <v>0.67</v>
      </c>
      <c r="G20" s="26">
        <v>0.26000000000000006</v>
      </c>
      <c r="H20" s="159">
        <v>1170.0000000000005</v>
      </c>
      <c r="I20" s="13" t="s">
        <v>134</v>
      </c>
      <c r="J20" s="167" t="s">
        <v>133</v>
      </c>
      <c r="K20" s="45">
        <v>0.26</v>
      </c>
      <c r="L20" s="658">
        <v>5</v>
      </c>
      <c r="M20" s="4">
        <f t="shared" si="0"/>
        <v>1300</v>
      </c>
      <c r="N20" s="4">
        <v>80440070499</v>
      </c>
      <c r="O20" s="4">
        <v>80440070498</v>
      </c>
      <c r="P20" s="16"/>
      <c r="Q20" s="16"/>
    </row>
    <row r="21" spans="1:17" x14ac:dyDescent="0.2">
      <c r="A21" s="81" t="s">
        <v>733</v>
      </c>
      <c r="B21" s="774" t="s">
        <v>738</v>
      </c>
      <c r="C21" s="647" t="s">
        <v>622</v>
      </c>
      <c r="D21" s="353" t="s">
        <v>68</v>
      </c>
      <c r="E21" s="29">
        <v>0</v>
      </c>
      <c r="F21" s="29">
        <v>0.18</v>
      </c>
      <c r="G21" s="29">
        <v>0.18</v>
      </c>
      <c r="H21" s="113">
        <v>945</v>
      </c>
      <c r="I21" s="30" t="s">
        <v>8</v>
      </c>
      <c r="J21" s="163" t="s">
        <v>8</v>
      </c>
      <c r="K21" s="47">
        <v>0.185</v>
      </c>
      <c r="L21" s="661">
        <v>3.5</v>
      </c>
      <c r="M21" s="5">
        <f t="shared" si="0"/>
        <v>648</v>
      </c>
      <c r="N21" s="5">
        <v>80440070471</v>
      </c>
      <c r="O21" s="5">
        <v>80440070471</v>
      </c>
      <c r="P21" s="14"/>
      <c r="Q21" s="14"/>
    </row>
    <row r="22" spans="1:17" ht="12" thickBot="1" x14ac:dyDescent="0.25">
      <c r="A22" s="79" t="s">
        <v>732</v>
      </c>
      <c r="B22" s="771" t="s">
        <v>155</v>
      </c>
      <c r="C22" s="626" t="s">
        <v>623</v>
      </c>
      <c r="D22" s="352" t="s">
        <v>72</v>
      </c>
      <c r="E22" s="24">
        <v>0</v>
      </c>
      <c r="F22" s="24">
        <v>0.92</v>
      </c>
      <c r="G22" s="24">
        <v>0.92</v>
      </c>
      <c r="H22" s="157">
        <v>10010</v>
      </c>
      <c r="I22" s="25" t="s">
        <v>133</v>
      </c>
      <c r="J22" s="165" t="s">
        <v>133</v>
      </c>
      <c r="K22" s="390">
        <v>0.92500000000000004</v>
      </c>
      <c r="L22" s="657">
        <v>7</v>
      </c>
      <c r="M22" s="389">
        <f t="shared" si="0"/>
        <v>6475</v>
      </c>
      <c r="N22" s="7">
        <v>80440070472</v>
      </c>
      <c r="O22" s="7">
        <v>80440070472</v>
      </c>
      <c r="P22" s="17"/>
      <c r="Q22" s="17"/>
    </row>
    <row r="23" spans="1:17" x14ac:dyDescent="0.2">
      <c r="A23" s="84" t="s">
        <v>733</v>
      </c>
      <c r="B23" s="774" t="s">
        <v>738</v>
      </c>
      <c r="C23" s="629"/>
      <c r="D23" s="354"/>
      <c r="E23" s="27">
        <v>0.95</v>
      </c>
      <c r="F23" s="27">
        <v>1.44</v>
      </c>
      <c r="G23" s="27">
        <v>0.49</v>
      </c>
      <c r="H23" s="197"/>
      <c r="I23" s="28"/>
      <c r="J23" s="170" t="s">
        <v>133</v>
      </c>
      <c r="K23" s="701">
        <v>0.5</v>
      </c>
      <c r="L23" s="704">
        <v>4.5999999999999996</v>
      </c>
      <c r="M23" s="699">
        <f t="shared" si="0"/>
        <v>2300</v>
      </c>
      <c r="N23" s="9">
        <v>80440110062</v>
      </c>
      <c r="O23" s="18">
        <v>80440070472</v>
      </c>
      <c r="P23" s="19"/>
      <c r="Q23" s="19" t="s">
        <v>725</v>
      </c>
    </row>
    <row r="24" spans="1:17" ht="12" thickBot="1" x14ac:dyDescent="0.25">
      <c r="A24" s="80" t="s">
        <v>733</v>
      </c>
      <c r="B24" s="772" t="s">
        <v>738</v>
      </c>
      <c r="C24" s="625"/>
      <c r="D24" s="347"/>
      <c r="E24" s="26"/>
      <c r="F24" s="26"/>
      <c r="G24" s="26"/>
      <c r="H24" s="159"/>
      <c r="I24" s="13"/>
      <c r="J24" s="167"/>
      <c r="K24" s="703">
        <v>3.5000000000000003E-2</v>
      </c>
      <c r="L24" s="711">
        <v>3.1</v>
      </c>
      <c r="M24" s="700">
        <f t="shared" si="0"/>
        <v>109</v>
      </c>
      <c r="N24" s="4"/>
      <c r="O24" s="4"/>
      <c r="P24" s="16"/>
      <c r="Q24" s="16"/>
    </row>
    <row r="25" spans="1:17" x14ac:dyDescent="0.2">
      <c r="A25" s="11" t="s">
        <v>735</v>
      </c>
      <c r="B25" s="776" t="s">
        <v>739</v>
      </c>
      <c r="C25" s="647" t="s">
        <v>624</v>
      </c>
      <c r="D25" s="352" t="s">
        <v>90</v>
      </c>
      <c r="E25" s="24">
        <v>0</v>
      </c>
      <c r="F25" s="24">
        <v>0.98</v>
      </c>
      <c r="G25" s="24">
        <v>0.98</v>
      </c>
      <c r="H25" s="157">
        <v>2925</v>
      </c>
      <c r="I25" s="25" t="s">
        <v>8</v>
      </c>
      <c r="J25" s="165" t="s">
        <v>8</v>
      </c>
      <c r="K25" s="262">
        <v>0.47</v>
      </c>
      <c r="L25" s="657">
        <v>4</v>
      </c>
      <c r="M25" s="52">
        <f t="shared" si="0"/>
        <v>1880</v>
      </c>
      <c r="N25" s="7">
        <v>80440080421</v>
      </c>
      <c r="O25" s="7">
        <v>80440080421</v>
      </c>
      <c r="P25" s="17" t="s">
        <v>503</v>
      </c>
      <c r="Q25" s="17"/>
    </row>
    <row r="26" spans="1:17" x14ac:dyDescent="0.2">
      <c r="A26" s="88" t="s">
        <v>735</v>
      </c>
      <c r="B26" s="773" t="s">
        <v>739</v>
      </c>
      <c r="C26" s="647"/>
      <c r="D26" s="687"/>
      <c r="E26" s="318"/>
      <c r="F26" s="318"/>
      <c r="G26" s="318"/>
      <c r="H26" s="319"/>
      <c r="I26" s="320"/>
      <c r="J26" s="174" t="s">
        <v>8</v>
      </c>
      <c r="K26" s="262">
        <v>0.14000000000000001</v>
      </c>
      <c r="L26" s="683">
        <v>4.3</v>
      </c>
      <c r="M26" s="52">
        <f t="shared" si="0"/>
        <v>602</v>
      </c>
      <c r="N26" s="52">
        <v>80440080420</v>
      </c>
      <c r="O26" s="52">
        <v>80440080420</v>
      </c>
      <c r="P26" s="53" t="s">
        <v>504</v>
      </c>
      <c r="Q26" s="53"/>
    </row>
    <row r="27" spans="1:17" x14ac:dyDescent="0.2">
      <c r="A27" s="82" t="s">
        <v>735</v>
      </c>
      <c r="B27" s="775" t="s">
        <v>739</v>
      </c>
      <c r="C27" s="624"/>
      <c r="D27" s="350"/>
      <c r="E27" s="22"/>
      <c r="F27" s="22"/>
      <c r="G27" s="22"/>
      <c r="H27" s="158"/>
      <c r="I27" s="23"/>
      <c r="J27" s="166" t="s">
        <v>11</v>
      </c>
      <c r="K27" s="58">
        <v>0.09</v>
      </c>
      <c r="L27" s="654">
        <v>3</v>
      </c>
      <c r="M27" s="9">
        <f t="shared" si="0"/>
        <v>270</v>
      </c>
      <c r="N27" s="9">
        <v>80440080420</v>
      </c>
      <c r="O27" s="9">
        <v>80440080420</v>
      </c>
      <c r="P27" s="15"/>
      <c r="Q27" s="15"/>
    </row>
    <row r="28" spans="1:17" x14ac:dyDescent="0.2">
      <c r="A28" s="229" t="s">
        <v>735</v>
      </c>
      <c r="B28" s="777" t="s">
        <v>739</v>
      </c>
      <c r="C28" s="626" t="s">
        <v>625</v>
      </c>
      <c r="D28" s="352" t="s">
        <v>135</v>
      </c>
      <c r="E28" s="24">
        <v>0</v>
      </c>
      <c r="F28" s="24">
        <v>0.23</v>
      </c>
      <c r="G28" s="24">
        <v>0.23</v>
      </c>
      <c r="H28" s="157">
        <v>625</v>
      </c>
      <c r="I28" s="25" t="s">
        <v>8</v>
      </c>
      <c r="J28" s="165" t="s">
        <v>8</v>
      </c>
      <c r="K28" s="44">
        <v>0.16500000000000001</v>
      </c>
      <c r="L28" s="657">
        <v>4</v>
      </c>
      <c r="M28" s="7">
        <f t="shared" si="0"/>
        <v>660</v>
      </c>
      <c r="N28" s="7">
        <v>80440110009</v>
      </c>
      <c r="O28" s="7">
        <v>80440110009</v>
      </c>
      <c r="P28" s="216"/>
      <c r="Q28" s="216"/>
    </row>
    <row r="29" spans="1:17" x14ac:dyDescent="0.2">
      <c r="A29" s="80"/>
      <c r="B29" s="772"/>
      <c r="C29" s="625"/>
      <c r="D29" s="38"/>
      <c r="E29" s="26"/>
      <c r="F29" s="26"/>
      <c r="G29" s="26"/>
      <c r="H29" s="159"/>
      <c r="I29" s="13"/>
      <c r="J29" s="172" t="s">
        <v>8</v>
      </c>
      <c r="K29" s="99">
        <v>0.16</v>
      </c>
      <c r="L29" s="660">
        <v>4</v>
      </c>
      <c r="M29" s="77">
        <f t="shared" si="0"/>
        <v>640</v>
      </c>
      <c r="N29" s="77"/>
      <c r="O29" s="77"/>
      <c r="P29" s="259" t="s">
        <v>173</v>
      </c>
      <c r="Q29" s="259"/>
    </row>
    <row r="30" spans="1:17" x14ac:dyDescent="0.2">
      <c r="A30" s="79" t="s">
        <v>732</v>
      </c>
      <c r="B30" s="773" t="s">
        <v>155</v>
      </c>
      <c r="C30" s="647" t="s">
        <v>629</v>
      </c>
      <c r="D30" s="352" t="s">
        <v>61</v>
      </c>
      <c r="E30" s="24"/>
      <c r="F30" s="24"/>
      <c r="G30" s="24"/>
      <c r="H30" s="157"/>
      <c r="I30" s="25"/>
      <c r="J30" s="165" t="s">
        <v>355</v>
      </c>
      <c r="K30" s="56">
        <v>0.5</v>
      </c>
      <c r="L30" s="662">
        <v>7</v>
      </c>
      <c r="M30" s="180">
        <f t="shared" si="0"/>
        <v>3500</v>
      </c>
      <c r="N30" s="180">
        <v>80440070521</v>
      </c>
      <c r="O30" s="180">
        <v>80440070523</v>
      </c>
      <c r="P30" s="216" t="s">
        <v>166</v>
      </c>
      <c r="Q30" s="216"/>
    </row>
    <row r="31" spans="1:17" ht="12" thickBot="1" x14ac:dyDescent="0.25">
      <c r="A31" s="82" t="s">
        <v>732</v>
      </c>
      <c r="B31" s="775" t="s">
        <v>155</v>
      </c>
      <c r="C31" s="624"/>
      <c r="D31" s="350"/>
      <c r="E31" s="22">
        <v>0</v>
      </c>
      <c r="F31" s="22">
        <v>0.21</v>
      </c>
      <c r="G31" s="22">
        <v>0.21</v>
      </c>
      <c r="H31" s="158">
        <v>20250</v>
      </c>
      <c r="I31" s="23" t="s">
        <v>133</v>
      </c>
      <c r="J31" s="166" t="s">
        <v>355</v>
      </c>
      <c r="K31" s="228">
        <v>0.11</v>
      </c>
      <c r="L31" s="683">
        <v>7</v>
      </c>
      <c r="M31" s="18">
        <f t="shared" si="0"/>
        <v>770</v>
      </c>
      <c r="N31" s="261">
        <v>80440070485</v>
      </c>
      <c r="O31" s="61">
        <v>80440070485</v>
      </c>
      <c r="P31" s="51"/>
      <c r="Q31" s="51"/>
    </row>
    <row r="32" spans="1:17" x14ac:dyDescent="0.2">
      <c r="A32" s="82" t="s">
        <v>732</v>
      </c>
      <c r="B32" s="775" t="s">
        <v>155</v>
      </c>
      <c r="C32" s="624"/>
      <c r="D32" s="350"/>
      <c r="E32" s="22"/>
      <c r="F32" s="22"/>
      <c r="G32" s="22"/>
      <c r="H32" s="158"/>
      <c r="I32" s="23"/>
      <c r="J32" s="166" t="s">
        <v>133</v>
      </c>
      <c r="K32" s="705">
        <v>0.1</v>
      </c>
      <c r="L32" s="688">
        <v>7</v>
      </c>
      <c r="M32" s="699">
        <f t="shared" si="0"/>
        <v>700</v>
      </c>
      <c r="N32" s="61">
        <v>80440070485</v>
      </c>
      <c r="O32" s="61">
        <v>80440070485</v>
      </c>
      <c r="P32" s="51"/>
      <c r="Q32" s="51"/>
    </row>
    <row r="33" spans="1:17" ht="12" thickBot="1" x14ac:dyDescent="0.25">
      <c r="A33" s="82" t="s">
        <v>732</v>
      </c>
      <c r="B33" s="775" t="s">
        <v>155</v>
      </c>
      <c r="C33" s="624"/>
      <c r="D33" s="350"/>
      <c r="E33" s="22"/>
      <c r="F33" s="22"/>
      <c r="G33" s="22"/>
      <c r="H33" s="158"/>
      <c r="I33" s="23"/>
      <c r="J33" s="166"/>
      <c r="K33" s="692">
        <v>0.09</v>
      </c>
      <c r="L33" s="688">
        <v>10</v>
      </c>
      <c r="M33" s="690">
        <f t="shared" si="0"/>
        <v>900</v>
      </c>
      <c r="N33" s="61"/>
      <c r="O33" s="61"/>
      <c r="P33" s="51"/>
      <c r="Q33" s="51"/>
    </row>
    <row r="34" spans="1:17" x14ac:dyDescent="0.2">
      <c r="A34" s="82" t="s">
        <v>732</v>
      </c>
      <c r="B34" s="775" t="s">
        <v>155</v>
      </c>
      <c r="C34" s="624"/>
      <c r="D34" s="350"/>
      <c r="E34" s="22">
        <v>0.3</v>
      </c>
      <c r="F34" s="22">
        <v>2.0499999999999998</v>
      </c>
      <c r="G34" s="22">
        <v>1.7499999999999998</v>
      </c>
      <c r="H34" s="158"/>
      <c r="I34" s="23" t="s">
        <v>133</v>
      </c>
      <c r="J34" s="166" t="s">
        <v>133</v>
      </c>
      <c r="K34" s="691">
        <v>0.2</v>
      </c>
      <c r="L34" s="688">
        <v>8</v>
      </c>
      <c r="M34" s="689">
        <f t="shared" si="0"/>
        <v>1600</v>
      </c>
      <c r="N34" s="61">
        <v>80440080436</v>
      </c>
      <c r="O34" s="61">
        <v>80440070485</v>
      </c>
      <c r="P34" s="51"/>
      <c r="Q34" s="51"/>
    </row>
    <row r="35" spans="1:17" x14ac:dyDescent="0.2">
      <c r="A35" s="82" t="s">
        <v>734</v>
      </c>
      <c r="B35" s="775" t="s">
        <v>740</v>
      </c>
      <c r="C35" s="624"/>
      <c r="D35" s="350"/>
      <c r="E35" s="22"/>
      <c r="F35" s="22"/>
      <c r="G35" s="22"/>
      <c r="H35" s="158"/>
      <c r="I35" s="23"/>
      <c r="J35" s="166"/>
      <c r="K35" s="693">
        <v>0.43</v>
      </c>
      <c r="L35" s="688">
        <v>10</v>
      </c>
      <c r="M35" s="695">
        <f t="shared" si="0"/>
        <v>4300</v>
      </c>
      <c r="N35" s="61"/>
      <c r="O35" s="61"/>
      <c r="P35" s="51"/>
      <c r="Q35" s="51"/>
    </row>
    <row r="36" spans="1:17" ht="12" thickBot="1" x14ac:dyDescent="0.25">
      <c r="A36" s="82" t="s">
        <v>734</v>
      </c>
      <c r="B36" s="775" t="s">
        <v>740</v>
      </c>
      <c r="C36" s="624"/>
      <c r="D36" s="350"/>
      <c r="E36" s="22"/>
      <c r="F36" s="22"/>
      <c r="G36" s="22"/>
      <c r="H36" s="158"/>
      <c r="I36" s="23"/>
      <c r="J36" s="166"/>
      <c r="K36" s="694">
        <v>1.1000000000000001</v>
      </c>
      <c r="L36" s="688">
        <v>5.5</v>
      </c>
      <c r="M36" s="696">
        <f t="shared" si="0"/>
        <v>6050</v>
      </c>
      <c r="N36" s="61"/>
      <c r="O36" s="61"/>
      <c r="P36" s="51"/>
      <c r="Q36" s="51"/>
    </row>
    <row r="37" spans="1:17" x14ac:dyDescent="0.2">
      <c r="A37" s="82" t="s">
        <v>733</v>
      </c>
      <c r="B37" s="775" t="s">
        <v>738</v>
      </c>
      <c r="C37" s="624"/>
      <c r="D37" s="350"/>
      <c r="E37" s="22">
        <v>2.0499999999999998</v>
      </c>
      <c r="F37" s="22">
        <v>2.2999999999999998</v>
      </c>
      <c r="G37" s="22">
        <v>0.25</v>
      </c>
      <c r="H37" s="158">
        <v>1500</v>
      </c>
      <c r="I37" s="23" t="s">
        <v>8</v>
      </c>
      <c r="J37" s="166" t="s">
        <v>8</v>
      </c>
      <c r="K37" s="262">
        <v>0.255</v>
      </c>
      <c r="L37" s="663">
        <v>4</v>
      </c>
      <c r="M37" s="261">
        <f t="shared" si="0"/>
        <v>1020</v>
      </c>
      <c r="N37" s="61">
        <v>80440080436</v>
      </c>
      <c r="O37" s="61">
        <v>80440070485</v>
      </c>
      <c r="P37" s="51"/>
      <c r="Q37" s="51"/>
    </row>
    <row r="38" spans="1:17" x14ac:dyDescent="0.2">
      <c r="A38" s="82"/>
      <c r="B38" s="775"/>
      <c r="C38" s="624"/>
      <c r="D38" s="350"/>
      <c r="E38" s="22"/>
      <c r="F38" s="22"/>
      <c r="G38" s="22"/>
      <c r="H38" s="158"/>
      <c r="I38" s="23"/>
      <c r="J38" s="171"/>
      <c r="K38" s="97">
        <v>0.215</v>
      </c>
      <c r="L38" s="664"/>
      <c r="M38" s="78">
        <f t="shared" si="0"/>
        <v>0</v>
      </c>
      <c r="N38" s="78"/>
      <c r="O38" s="78"/>
      <c r="P38" s="151" t="s">
        <v>173</v>
      </c>
      <c r="Q38" s="151" t="s">
        <v>722</v>
      </c>
    </row>
    <row r="39" spans="1:17" x14ac:dyDescent="0.2">
      <c r="A39" s="82" t="s">
        <v>736</v>
      </c>
      <c r="B39" s="775" t="s">
        <v>154</v>
      </c>
      <c r="C39" s="624"/>
      <c r="D39" s="217" t="s">
        <v>167</v>
      </c>
      <c r="E39" s="358">
        <v>0.26</v>
      </c>
      <c r="F39" s="358">
        <v>0.3</v>
      </c>
      <c r="G39" s="358">
        <v>3.999999999999998E-2</v>
      </c>
      <c r="H39" s="359"/>
      <c r="I39" s="221" t="s">
        <v>133</v>
      </c>
      <c r="J39" s="218" t="s">
        <v>133</v>
      </c>
      <c r="K39" s="220">
        <v>0.05</v>
      </c>
      <c r="L39" s="665">
        <v>4.8</v>
      </c>
      <c r="M39" s="219">
        <f t="shared" ref="M39:M70" si="1">ROUND(K39*L39*1000,0)</f>
        <v>240</v>
      </c>
      <c r="N39" s="219">
        <v>80440070487</v>
      </c>
      <c r="O39" s="219">
        <v>80440070485</v>
      </c>
      <c r="P39" s="223" t="s">
        <v>224</v>
      </c>
      <c r="Q39" s="222"/>
    </row>
    <row r="40" spans="1:17" x14ac:dyDescent="0.2">
      <c r="A40" s="82" t="s">
        <v>736</v>
      </c>
      <c r="B40" s="775" t="s">
        <v>154</v>
      </c>
      <c r="C40" s="624"/>
      <c r="D40" s="217" t="s">
        <v>168</v>
      </c>
      <c r="E40" s="358">
        <v>0.21</v>
      </c>
      <c r="F40" s="358">
        <v>0.26</v>
      </c>
      <c r="G40" s="358">
        <v>5.0000000000000017E-2</v>
      </c>
      <c r="H40" s="359"/>
      <c r="I40" s="221" t="s">
        <v>133</v>
      </c>
      <c r="J40" s="218" t="s">
        <v>133</v>
      </c>
      <c r="K40" s="220">
        <v>0.05</v>
      </c>
      <c r="L40" s="665">
        <v>8.1999999999999993</v>
      </c>
      <c r="M40" s="219">
        <f t="shared" si="1"/>
        <v>410</v>
      </c>
      <c r="N40" s="219">
        <v>80440070486</v>
      </c>
      <c r="O40" s="219">
        <v>80440070485</v>
      </c>
      <c r="P40" s="223" t="s">
        <v>224</v>
      </c>
      <c r="Q40" s="222"/>
    </row>
    <row r="41" spans="1:17" x14ac:dyDescent="0.2">
      <c r="A41" s="82" t="s">
        <v>735</v>
      </c>
      <c r="B41" s="775" t="s">
        <v>739</v>
      </c>
      <c r="C41" s="624"/>
      <c r="D41" s="217" t="s">
        <v>418</v>
      </c>
      <c r="E41" s="358"/>
      <c r="F41" s="358"/>
      <c r="G41" s="358"/>
      <c r="H41" s="359"/>
      <c r="I41" s="221"/>
      <c r="J41" s="218" t="s">
        <v>133</v>
      </c>
      <c r="K41" s="220">
        <v>0.22500000000000001</v>
      </c>
      <c r="L41" s="665">
        <v>4</v>
      </c>
      <c r="M41" s="219">
        <f t="shared" si="1"/>
        <v>900</v>
      </c>
      <c r="N41" s="219">
        <v>80440070485</v>
      </c>
      <c r="O41" s="219">
        <v>80440070485</v>
      </c>
      <c r="P41" s="223" t="s">
        <v>224</v>
      </c>
      <c r="Q41" s="222" t="s">
        <v>477</v>
      </c>
    </row>
    <row r="42" spans="1:17" x14ac:dyDescent="0.2">
      <c r="A42" s="82" t="s">
        <v>736</v>
      </c>
      <c r="B42" s="775" t="s">
        <v>154</v>
      </c>
      <c r="C42" s="624"/>
      <c r="D42" s="37" t="s">
        <v>420</v>
      </c>
      <c r="E42" s="22"/>
      <c r="F42" s="22"/>
      <c r="G42" s="22"/>
      <c r="H42" s="158"/>
      <c r="I42" s="23"/>
      <c r="J42" s="166" t="s">
        <v>133</v>
      </c>
      <c r="K42" s="48">
        <v>0.17499999999999999</v>
      </c>
      <c r="L42" s="654">
        <v>5.5</v>
      </c>
      <c r="M42" s="9">
        <f t="shared" si="1"/>
        <v>963</v>
      </c>
      <c r="N42" s="9">
        <v>80440070485</v>
      </c>
      <c r="O42" s="9">
        <v>80440070485</v>
      </c>
      <c r="P42" s="51" t="s">
        <v>419</v>
      </c>
      <c r="Q42" s="51" t="s">
        <v>443</v>
      </c>
    </row>
    <row r="43" spans="1:17" x14ac:dyDescent="0.2">
      <c r="A43" s="82" t="s">
        <v>735</v>
      </c>
      <c r="B43" s="775" t="s">
        <v>739</v>
      </c>
      <c r="C43" s="624"/>
      <c r="D43" s="217" t="s">
        <v>169</v>
      </c>
      <c r="E43" s="358"/>
      <c r="F43" s="358"/>
      <c r="G43" s="358"/>
      <c r="H43" s="359"/>
      <c r="I43" s="221"/>
      <c r="J43" s="218" t="s">
        <v>133</v>
      </c>
      <c r="K43" s="220">
        <v>0.19</v>
      </c>
      <c r="L43" s="665">
        <v>3.8</v>
      </c>
      <c r="M43" s="219">
        <f t="shared" si="1"/>
        <v>722</v>
      </c>
      <c r="N43" s="219">
        <v>80440070485</v>
      </c>
      <c r="O43" s="219">
        <v>80440070485</v>
      </c>
      <c r="P43" s="222" t="s">
        <v>421</v>
      </c>
      <c r="Q43" s="222"/>
    </row>
    <row r="44" spans="1:17" x14ac:dyDescent="0.2">
      <c r="A44" s="80"/>
      <c r="B44" s="772"/>
      <c r="C44" s="625"/>
      <c r="D44" s="295" t="s">
        <v>188</v>
      </c>
      <c r="E44" s="314"/>
      <c r="F44" s="314"/>
      <c r="G44" s="314"/>
      <c r="H44" s="315"/>
      <c r="I44" s="316"/>
      <c r="J44" s="296"/>
      <c r="K44" s="298"/>
      <c r="L44" s="666"/>
      <c r="M44" s="297">
        <f t="shared" si="1"/>
        <v>0</v>
      </c>
      <c r="N44" s="297">
        <v>80440080436</v>
      </c>
      <c r="O44" s="297">
        <v>80440070485</v>
      </c>
      <c r="P44" s="370" t="s">
        <v>189</v>
      </c>
      <c r="Q44" s="176"/>
    </row>
    <row r="45" spans="1:17" x14ac:dyDescent="0.2">
      <c r="A45" s="79" t="s">
        <v>735</v>
      </c>
      <c r="B45" s="771" t="s">
        <v>739</v>
      </c>
      <c r="C45" s="626" t="s">
        <v>630</v>
      </c>
      <c r="D45" s="352" t="s">
        <v>62</v>
      </c>
      <c r="E45" s="24">
        <v>0</v>
      </c>
      <c r="F45" s="24">
        <v>0.36</v>
      </c>
      <c r="G45" s="24">
        <v>0.36</v>
      </c>
      <c r="H45" s="157">
        <v>1800</v>
      </c>
      <c r="I45" s="25" t="s">
        <v>11</v>
      </c>
      <c r="J45" s="165" t="s">
        <v>133</v>
      </c>
      <c r="K45" s="44">
        <v>0.105</v>
      </c>
      <c r="L45" s="657">
        <v>4.5</v>
      </c>
      <c r="M45" s="7">
        <f t="shared" si="1"/>
        <v>473</v>
      </c>
      <c r="N45" s="7">
        <v>80440080424</v>
      </c>
      <c r="O45" s="7">
        <v>80440080424</v>
      </c>
      <c r="P45" s="216" t="s">
        <v>192</v>
      </c>
      <c r="Q45" s="17"/>
    </row>
    <row r="46" spans="1:17" x14ac:dyDescent="0.2">
      <c r="A46" s="84" t="s">
        <v>735</v>
      </c>
      <c r="B46" s="774" t="s">
        <v>739</v>
      </c>
      <c r="C46" s="629"/>
      <c r="D46" s="354"/>
      <c r="E46" s="27"/>
      <c r="F46" s="27"/>
      <c r="G46" s="27"/>
      <c r="H46" s="197"/>
      <c r="I46" s="28"/>
      <c r="J46" s="170" t="s">
        <v>8</v>
      </c>
      <c r="K46" s="49">
        <v>0.27500000000000002</v>
      </c>
      <c r="L46" s="659">
        <v>4.3</v>
      </c>
      <c r="M46" s="52">
        <f t="shared" si="1"/>
        <v>1183</v>
      </c>
      <c r="N46" s="52">
        <v>80440080424</v>
      </c>
      <c r="O46" s="18">
        <v>80440080424</v>
      </c>
      <c r="P46" s="43"/>
      <c r="Q46" s="19"/>
    </row>
    <row r="47" spans="1:17" x14ac:dyDescent="0.2">
      <c r="A47" s="80"/>
      <c r="B47" s="772"/>
      <c r="C47" s="625"/>
      <c r="D47" s="347"/>
      <c r="E47" s="26"/>
      <c r="F47" s="26"/>
      <c r="G47" s="26"/>
      <c r="H47" s="159"/>
      <c r="I47" s="13"/>
      <c r="J47" s="172" t="s">
        <v>11</v>
      </c>
      <c r="K47" s="99">
        <v>0.1</v>
      </c>
      <c r="L47" s="660">
        <v>3</v>
      </c>
      <c r="M47" s="78">
        <f t="shared" si="1"/>
        <v>300</v>
      </c>
      <c r="N47" s="77"/>
      <c r="O47" s="77"/>
      <c r="P47" s="259" t="s">
        <v>173</v>
      </c>
      <c r="Q47" s="259"/>
    </row>
    <row r="48" spans="1:17" x14ac:dyDescent="0.2">
      <c r="A48" s="81" t="s">
        <v>733</v>
      </c>
      <c r="B48" s="774" t="s">
        <v>738</v>
      </c>
      <c r="C48" s="629" t="s">
        <v>631</v>
      </c>
      <c r="D48" s="353" t="s">
        <v>91</v>
      </c>
      <c r="E48" s="29">
        <v>0</v>
      </c>
      <c r="F48" s="29">
        <v>0.18</v>
      </c>
      <c r="G48" s="29">
        <v>0.18</v>
      </c>
      <c r="H48" s="113">
        <v>810</v>
      </c>
      <c r="I48" s="30" t="s">
        <v>8</v>
      </c>
      <c r="J48" s="163" t="s">
        <v>8</v>
      </c>
      <c r="K48" s="47">
        <v>0.185</v>
      </c>
      <c r="L48" s="661">
        <v>3</v>
      </c>
      <c r="M48" s="5">
        <f t="shared" si="1"/>
        <v>555</v>
      </c>
      <c r="N48" s="5">
        <v>80440080423</v>
      </c>
      <c r="O48" s="5">
        <v>80440080423</v>
      </c>
      <c r="P48" s="106"/>
      <c r="Q48" s="106"/>
    </row>
    <row r="49" spans="1:17" ht="12" thickBot="1" x14ac:dyDescent="0.25">
      <c r="A49" s="81" t="s">
        <v>733</v>
      </c>
      <c r="B49" s="778" t="s">
        <v>738</v>
      </c>
      <c r="C49" s="627" t="s">
        <v>632</v>
      </c>
      <c r="D49" s="353" t="s">
        <v>170</v>
      </c>
      <c r="E49" s="29"/>
      <c r="F49" s="29"/>
      <c r="G49" s="29"/>
      <c r="H49" s="113"/>
      <c r="I49" s="30"/>
      <c r="J49" s="163" t="s">
        <v>8</v>
      </c>
      <c r="K49" s="390">
        <v>0.14000000000000001</v>
      </c>
      <c r="L49" s="661">
        <v>3</v>
      </c>
      <c r="M49" s="389">
        <f t="shared" si="1"/>
        <v>420</v>
      </c>
      <c r="N49" s="5">
        <v>80440080436</v>
      </c>
      <c r="O49" s="5">
        <v>80440070485</v>
      </c>
      <c r="P49" s="106" t="s">
        <v>171</v>
      </c>
      <c r="Q49" s="106"/>
    </row>
    <row r="50" spans="1:17" x14ac:dyDescent="0.2">
      <c r="A50" s="81" t="s">
        <v>735</v>
      </c>
      <c r="B50" s="779" t="s">
        <v>739</v>
      </c>
      <c r="C50" s="626" t="s">
        <v>633</v>
      </c>
      <c r="D50" s="352" t="s">
        <v>77</v>
      </c>
      <c r="E50" s="24">
        <v>0</v>
      </c>
      <c r="F50" s="24">
        <v>1.56</v>
      </c>
      <c r="G50" s="24">
        <v>1.56</v>
      </c>
      <c r="H50" s="157">
        <v>9250</v>
      </c>
      <c r="I50" s="25" t="s">
        <v>133</v>
      </c>
      <c r="J50" s="165" t="s">
        <v>133</v>
      </c>
      <c r="K50" s="701">
        <v>0.06</v>
      </c>
      <c r="L50" s="697">
        <v>11</v>
      </c>
      <c r="M50" s="699">
        <f t="shared" si="1"/>
        <v>660</v>
      </c>
      <c r="N50" s="7">
        <v>80440100207</v>
      </c>
      <c r="O50" s="7">
        <v>80440100207</v>
      </c>
      <c r="P50" s="216"/>
      <c r="Q50" s="216"/>
    </row>
    <row r="51" spans="1:17" x14ac:dyDescent="0.2">
      <c r="A51" s="500" t="s">
        <v>735</v>
      </c>
      <c r="B51" s="774" t="s">
        <v>739</v>
      </c>
      <c r="C51" s="624"/>
      <c r="D51" s="350"/>
      <c r="E51" s="22"/>
      <c r="F51" s="22"/>
      <c r="G51" s="22"/>
      <c r="H51" s="158"/>
      <c r="I51" s="23"/>
      <c r="J51" s="166"/>
      <c r="K51" s="713">
        <v>1.4</v>
      </c>
      <c r="L51" s="704">
        <v>8</v>
      </c>
      <c r="M51" s="712">
        <f t="shared" si="1"/>
        <v>11200</v>
      </c>
      <c r="N51" s="9"/>
      <c r="O51" s="9"/>
      <c r="P51" s="51"/>
      <c r="Q51" s="51"/>
    </row>
    <row r="52" spans="1:17" ht="12" thickBot="1" x14ac:dyDescent="0.25">
      <c r="A52" s="500" t="s">
        <v>735</v>
      </c>
      <c r="B52" s="774" t="s">
        <v>739</v>
      </c>
      <c r="C52" s="625"/>
      <c r="D52" s="347"/>
      <c r="E52" s="26"/>
      <c r="F52" s="26"/>
      <c r="G52" s="26"/>
      <c r="H52" s="159"/>
      <c r="I52" s="13"/>
      <c r="J52" s="167"/>
      <c r="K52" s="703">
        <v>0.1</v>
      </c>
      <c r="L52" s="711">
        <f>4.7*2</f>
        <v>9.4</v>
      </c>
      <c r="M52" s="700">
        <f t="shared" si="1"/>
        <v>940</v>
      </c>
      <c r="N52" s="4"/>
      <c r="O52" s="4"/>
      <c r="P52" s="176" t="s">
        <v>724</v>
      </c>
      <c r="Q52" s="176"/>
    </row>
    <row r="53" spans="1:17" x14ac:dyDescent="0.2">
      <c r="A53" s="79" t="s">
        <v>733</v>
      </c>
      <c r="B53" s="771" t="s">
        <v>738</v>
      </c>
      <c r="C53" s="626" t="s">
        <v>634</v>
      </c>
      <c r="D53" s="352" t="s">
        <v>74</v>
      </c>
      <c r="E53" s="24">
        <v>0</v>
      </c>
      <c r="F53" s="24">
        <v>7.0000000000000007E-2</v>
      </c>
      <c r="G53" s="24">
        <v>7.0000000000000007E-2</v>
      </c>
      <c r="H53" s="157">
        <v>1050</v>
      </c>
      <c r="I53" s="25" t="s">
        <v>8</v>
      </c>
      <c r="J53" s="165" t="s">
        <v>133</v>
      </c>
      <c r="K53" s="46">
        <v>1.4999999999999999E-2</v>
      </c>
      <c r="L53" s="657">
        <v>3.5</v>
      </c>
      <c r="M53" s="52">
        <f t="shared" si="1"/>
        <v>53</v>
      </c>
      <c r="N53" s="7">
        <v>80440110049</v>
      </c>
      <c r="O53" s="7">
        <v>80440070373</v>
      </c>
      <c r="P53" s="216" t="s">
        <v>406</v>
      </c>
      <c r="Q53" s="216"/>
    </row>
    <row r="54" spans="1:17" x14ac:dyDescent="0.2">
      <c r="A54" s="88" t="s">
        <v>733</v>
      </c>
      <c r="B54" s="773" t="s">
        <v>738</v>
      </c>
      <c r="C54" s="647"/>
      <c r="D54" s="687"/>
      <c r="E54" s="318"/>
      <c r="F54" s="318"/>
      <c r="G54" s="318"/>
      <c r="H54" s="319"/>
      <c r="I54" s="320"/>
      <c r="J54" s="174" t="s">
        <v>8</v>
      </c>
      <c r="K54" s="46">
        <v>6.5000000000000002E-2</v>
      </c>
      <c r="L54" s="683">
        <v>3</v>
      </c>
      <c r="M54" s="52">
        <f t="shared" si="1"/>
        <v>195</v>
      </c>
      <c r="N54" s="52">
        <v>80440110049</v>
      </c>
      <c r="O54" s="52">
        <v>80440070373</v>
      </c>
      <c r="P54" s="271"/>
      <c r="Q54" s="271"/>
    </row>
    <row r="55" spans="1:17" x14ac:dyDescent="0.2">
      <c r="A55" s="82" t="s">
        <v>733</v>
      </c>
      <c r="B55" s="775" t="s">
        <v>738</v>
      </c>
      <c r="C55" s="624"/>
      <c r="D55" s="350"/>
      <c r="E55" s="22">
        <v>7.0000000000000007E-2</v>
      </c>
      <c r="F55" s="22">
        <v>0.19</v>
      </c>
      <c r="G55" s="22">
        <v>0.12</v>
      </c>
      <c r="H55" s="158"/>
      <c r="I55" s="23"/>
      <c r="J55" s="171" t="s">
        <v>11</v>
      </c>
      <c r="K55" s="97">
        <v>0.115</v>
      </c>
      <c r="L55" s="664">
        <v>3</v>
      </c>
      <c r="M55" s="78">
        <f t="shared" si="1"/>
        <v>345</v>
      </c>
      <c r="N55" s="78"/>
      <c r="O55" s="78"/>
      <c r="P55" s="151" t="s">
        <v>173</v>
      </c>
      <c r="Q55" s="151"/>
    </row>
    <row r="56" spans="1:17" x14ac:dyDescent="0.2">
      <c r="A56" s="80" t="s">
        <v>733</v>
      </c>
      <c r="B56" s="772" t="s">
        <v>738</v>
      </c>
      <c r="C56" s="625"/>
      <c r="D56" s="347"/>
      <c r="E56" s="26">
        <v>0.19</v>
      </c>
      <c r="F56" s="26">
        <v>0.25</v>
      </c>
      <c r="G56" s="26">
        <v>0.06</v>
      </c>
      <c r="H56" s="159"/>
      <c r="I56" s="13"/>
      <c r="J56" s="186" t="s">
        <v>190</v>
      </c>
      <c r="K56" s="129">
        <v>5.5E-2</v>
      </c>
      <c r="L56" s="656"/>
      <c r="M56" s="128">
        <f t="shared" si="1"/>
        <v>0</v>
      </c>
      <c r="N56" s="128">
        <v>80440110049</v>
      </c>
      <c r="O56" s="128">
        <v>80440070373</v>
      </c>
      <c r="P56" s="130"/>
      <c r="Q56" s="131"/>
    </row>
    <row r="57" spans="1:17" x14ac:dyDescent="0.2">
      <c r="A57" s="84" t="s">
        <v>733</v>
      </c>
      <c r="B57" s="774" t="s">
        <v>738</v>
      </c>
      <c r="C57" s="629" t="s">
        <v>637</v>
      </c>
      <c r="D57" s="354" t="s">
        <v>440</v>
      </c>
      <c r="E57" s="27"/>
      <c r="F57" s="27"/>
      <c r="G57" s="27"/>
      <c r="H57" s="197"/>
      <c r="I57" s="28"/>
      <c r="J57" s="170" t="s">
        <v>8</v>
      </c>
      <c r="K57" s="49">
        <v>0.41</v>
      </c>
      <c r="L57" s="659">
        <v>3</v>
      </c>
      <c r="M57" s="18">
        <f t="shared" si="1"/>
        <v>1230</v>
      </c>
      <c r="N57" s="447">
        <v>80440070501</v>
      </c>
      <c r="O57" s="447">
        <v>80440070501</v>
      </c>
      <c r="P57" s="448" t="s">
        <v>484</v>
      </c>
      <c r="Q57" s="43" t="s">
        <v>485</v>
      </c>
    </row>
    <row r="58" spans="1:17" x14ac:dyDescent="0.2">
      <c r="A58" s="82" t="s">
        <v>733</v>
      </c>
      <c r="B58" s="775" t="s">
        <v>738</v>
      </c>
      <c r="C58" s="624"/>
      <c r="D58" s="350"/>
      <c r="E58" s="22"/>
      <c r="F58" s="22"/>
      <c r="G58" s="22"/>
      <c r="H58" s="158"/>
      <c r="I58" s="23"/>
      <c r="J58" s="171" t="s">
        <v>11</v>
      </c>
      <c r="K58" s="97">
        <v>0.08</v>
      </c>
      <c r="L58" s="664">
        <v>3</v>
      </c>
      <c r="M58" s="78">
        <f t="shared" si="1"/>
        <v>240</v>
      </c>
      <c r="N58" s="78"/>
      <c r="O58" s="78"/>
      <c r="P58" s="96" t="s">
        <v>173</v>
      </c>
      <c r="Q58" s="151"/>
    </row>
    <row r="59" spans="1:17" x14ac:dyDescent="0.2">
      <c r="A59" s="84" t="s">
        <v>733</v>
      </c>
      <c r="B59" s="774" t="s">
        <v>738</v>
      </c>
      <c r="C59" s="629"/>
      <c r="D59" s="354"/>
      <c r="E59" s="27"/>
      <c r="F59" s="27"/>
      <c r="G59" s="27"/>
      <c r="H59" s="197"/>
      <c r="I59" s="28"/>
      <c r="J59" s="170" t="s">
        <v>11</v>
      </c>
      <c r="K59" s="49">
        <v>0.16500000000000001</v>
      </c>
      <c r="L59" s="659">
        <v>3</v>
      </c>
      <c r="M59" s="18">
        <f t="shared" si="1"/>
        <v>495</v>
      </c>
      <c r="N59" s="449">
        <v>80440040215</v>
      </c>
      <c r="O59" s="449">
        <v>80440040091</v>
      </c>
      <c r="P59" s="450" t="s">
        <v>441</v>
      </c>
      <c r="Q59" s="43"/>
    </row>
    <row r="60" spans="1:17" s="34" customFormat="1" x14ac:dyDescent="0.2">
      <c r="A60" s="79" t="s">
        <v>735</v>
      </c>
      <c r="B60" s="771" t="s">
        <v>739</v>
      </c>
      <c r="C60" s="626" t="s">
        <v>638</v>
      </c>
      <c r="D60" s="352" t="s">
        <v>70</v>
      </c>
      <c r="E60" s="24">
        <v>0.63</v>
      </c>
      <c r="F60" s="24">
        <v>0.79</v>
      </c>
      <c r="G60" s="24">
        <v>0.16000000000000003</v>
      </c>
      <c r="H60" s="157">
        <v>960.00000000000023</v>
      </c>
      <c r="I60" s="25" t="s">
        <v>8</v>
      </c>
      <c r="J60" s="165" t="s">
        <v>133</v>
      </c>
      <c r="K60" s="56">
        <v>0.17</v>
      </c>
      <c r="L60" s="662">
        <v>4.5</v>
      </c>
      <c r="M60" s="180">
        <f t="shared" si="1"/>
        <v>765</v>
      </c>
      <c r="N60" s="180">
        <v>80440070466</v>
      </c>
      <c r="O60" s="7">
        <v>80440070465</v>
      </c>
      <c r="P60" s="216"/>
      <c r="Q60" s="216"/>
    </row>
    <row r="61" spans="1:17" x14ac:dyDescent="0.2">
      <c r="A61" s="82" t="s">
        <v>735</v>
      </c>
      <c r="B61" s="775" t="s">
        <v>739</v>
      </c>
      <c r="C61" s="624"/>
      <c r="D61" s="350"/>
      <c r="E61" s="22">
        <v>0</v>
      </c>
      <c r="F61" s="22">
        <v>0.61</v>
      </c>
      <c r="G61" s="22">
        <v>0.61</v>
      </c>
      <c r="H61" s="158">
        <v>3660</v>
      </c>
      <c r="I61" s="23" t="s">
        <v>133</v>
      </c>
      <c r="J61" s="166" t="s">
        <v>8</v>
      </c>
      <c r="K61" s="48">
        <v>0.45500000000000002</v>
      </c>
      <c r="L61" s="654">
        <v>5</v>
      </c>
      <c r="M61" s="9">
        <f t="shared" si="1"/>
        <v>2275</v>
      </c>
      <c r="N61" s="9">
        <v>80440070465</v>
      </c>
      <c r="O61" s="9">
        <v>80440070465</v>
      </c>
      <c r="P61" s="51"/>
      <c r="Q61" s="51"/>
    </row>
    <row r="62" spans="1:17" x14ac:dyDescent="0.2">
      <c r="A62" s="80" t="s">
        <v>735</v>
      </c>
      <c r="B62" s="772" t="s">
        <v>739</v>
      </c>
      <c r="C62" s="625"/>
      <c r="D62" s="347"/>
      <c r="E62" s="26"/>
      <c r="F62" s="26"/>
      <c r="G62" s="26"/>
      <c r="H62" s="159"/>
      <c r="I62" s="13"/>
      <c r="J62" s="167" t="s">
        <v>133</v>
      </c>
      <c r="K62" s="45">
        <v>0.155</v>
      </c>
      <c r="L62" s="658">
        <v>5.5</v>
      </c>
      <c r="M62" s="4">
        <f t="shared" si="1"/>
        <v>853</v>
      </c>
      <c r="N62" s="4">
        <v>80440070465</v>
      </c>
      <c r="O62" s="4">
        <v>80440070465</v>
      </c>
      <c r="P62" s="176"/>
      <c r="Q62" s="176"/>
    </row>
    <row r="63" spans="1:17" s="33" customFormat="1" x14ac:dyDescent="0.2">
      <c r="A63" s="79" t="s">
        <v>734</v>
      </c>
      <c r="B63" s="771" t="s">
        <v>740</v>
      </c>
      <c r="C63" s="626" t="s">
        <v>639</v>
      </c>
      <c r="D63" s="355" t="s">
        <v>96</v>
      </c>
      <c r="E63" s="24">
        <v>0.56000000000000005</v>
      </c>
      <c r="F63" s="24">
        <v>0.79</v>
      </c>
      <c r="G63" s="24">
        <v>0.22999999999999998</v>
      </c>
      <c r="H63" s="157">
        <v>1035</v>
      </c>
      <c r="I63" s="25" t="s">
        <v>11</v>
      </c>
      <c r="J63" s="165" t="s">
        <v>133</v>
      </c>
      <c r="K63" s="56">
        <v>0.23</v>
      </c>
      <c r="L63" s="662">
        <v>6</v>
      </c>
      <c r="M63" s="180">
        <f t="shared" si="1"/>
        <v>1380</v>
      </c>
      <c r="N63" s="180">
        <v>80440110063</v>
      </c>
      <c r="O63" s="7">
        <v>80440110063</v>
      </c>
      <c r="P63" s="216"/>
      <c r="Q63" s="216"/>
    </row>
    <row r="64" spans="1:17" s="33" customFormat="1" x14ac:dyDescent="0.2">
      <c r="A64" s="82" t="s">
        <v>734</v>
      </c>
      <c r="B64" s="775" t="s">
        <v>740</v>
      </c>
      <c r="C64" s="624"/>
      <c r="D64" s="350"/>
      <c r="E64" s="22">
        <v>0</v>
      </c>
      <c r="F64" s="22">
        <v>0.56000000000000005</v>
      </c>
      <c r="G64" s="22">
        <v>0.56000000000000005</v>
      </c>
      <c r="H64" s="158">
        <v>3360.0000000000005</v>
      </c>
      <c r="I64" s="23" t="s">
        <v>133</v>
      </c>
      <c r="J64" s="166" t="s">
        <v>133</v>
      </c>
      <c r="K64" s="48">
        <v>0.32500000000000001</v>
      </c>
      <c r="L64" s="654">
        <v>6</v>
      </c>
      <c r="M64" s="9">
        <f t="shared" si="1"/>
        <v>1950</v>
      </c>
      <c r="N64" s="9">
        <v>80440080437</v>
      </c>
      <c r="O64" s="9">
        <v>80440110063</v>
      </c>
      <c r="P64" s="51" t="s">
        <v>409</v>
      </c>
      <c r="Q64" s="51"/>
    </row>
    <row r="65" spans="1:17" s="33" customFormat="1" x14ac:dyDescent="0.2">
      <c r="A65" s="82" t="s">
        <v>733</v>
      </c>
      <c r="B65" s="775" t="s">
        <v>738</v>
      </c>
      <c r="C65" s="624"/>
      <c r="D65" s="350"/>
      <c r="E65" s="22"/>
      <c r="F65" s="22"/>
      <c r="G65" s="22"/>
      <c r="H65" s="158"/>
      <c r="I65" s="23"/>
      <c r="J65" s="166" t="s">
        <v>8</v>
      </c>
      <c r="K65" s="48">
        <v>0.24</v>
      </c>
      <c r="L65" s="654">
        <v>3.5</v>
      </c>
      <c r="M65" s="9">
        <f t="shared" si="1"/>
        <v>840</v>
      </c>
      <c r="N65" s="9">
        <v>80440080437</v>
      </c>
      <c r="O65" s="9">
        <v>80440110063</v>
      </c>
      <c r="P65" s="51" t="s">
        <v>192</v>
      </c>
      <c r="Q65" s="51"/>
    </row>
    <row r="66" spans="1:17" s="33" customFormat="1" x14ac:dyDescent="0.2">
      <c r="A66" s="80"/>
      <c r="B66" s="772"/>
      <c r="C66" s="625"/>
      <c r="D66" s="295" t="s">
        <v>185</v>
      </c>
      <c r="E66" s="314"/>
      <c r="F66" s="314"/>
      <c r="G66" s="314"/>
      <c r="H66" s="315"/>
      <c r="I66" s="316"/>
      <c r="J66" s="296"/>
      <c r="K66" s="298"/>
      <c r="L66" s="666"/>
      <c r="M66" s="297">
        <f t="shared" si="1"/>
        <v>0</v>
      </c>
      <c r="N66" s="297">
        <v>80440080437</v>
      </c>
      <c r="O66" s="297">
        <v>80440110063</v>
      </c>
      <c r="P66" s="176" t="s">
        <v>186</v>
      </c>
      <c r="Q66" s="176"/>
    </row>
    <row r="67" spans="1:17" s="33" customFormat="1" x14ac:dyDescent="0.2">
      <c r="A67" s="81" t="s">
        <v>733</v>
      </c>
      <c r="B67" s="778" t="s">
        <v>738</v>
      </c>
      <c r="C67" s="627" t="s">
        <v>641</v>
      </c>
      <c r="D67" s="353" t="s">
        <v>83</v>
      </c>
      <c r="E67" s="29">
        <v>0</v>
      </c>
      <c r="F67" s="29">
        <v>0.44</v>
      </c>
      <c r="G67" s="29">
        <v>0.44</v>
      </c>
      <c r="H67" s="113">
        <v>2200</v>
      </c>
      <c r="I67" s="30" t="s">
        <v>134</v>
      </c>
      <c r="J67" s="163" t="s">
        <v>8</v>
      </c>
      <c r="K67" s="47">
        <v>0.45</v>
      </c>
      <c r="L67" s="661">
        <v>3.5</v>
      </c>
      <c r="M67" s="5">
        <f t="shared" si="1"/>
        <v>1575</v>
      </c>
      <c r="N67" s="5">
        <v>80440080431</v>
      </c>
      <c r="O67" s="5">
        <v>80440080431</v>
      </c>
      <c r="P67" s="106"/>
      <c r="Q67" s="106"/>
    </row>
    <row r="68" spans="1:17" s="33" customFormat="1" x14ac:dyDescent="0.2">
      <c r="A68" s="79" t="s">
        <v>736</v>
      </c>
      <c r="B68" s="771" t="s">
        <v>154</v>
      </c>
      <c r="C68" s="628" t="s">
        <v>642</v>
      </c>
      <c r="D68" s="355" t="s">
        <v>89</v>
      </c>
      <c r="E68" s="24">
        <v>0</v>
      </c>
      <c r="F68" s="24">
        <v>0.35</v>
      </c>
      <c r="G68" s="24">
        <v>0.35</v>
      </c>
      <c r="H68" s="157">
        <v>1575</v>
      </c>
      <c r="I68" s="25" t="s">
        <v>8</v>
      </c>
      <c r="J68" s="165" t="s">
        <v>8</v>
      </c>
      <c r="K68" s="56">
        <v>0.36</v>
      </c>
      <c r="L68" s="662">
        <v>3.7</v>
      </c>
      <c r="M68" s="180">
        <f t="shared" si="1"/>
        <v>1332</v>
      </c>
      <c r="N68" s="180">
        <v>80440080422</v>
      </c>
      <c r="O68" s="180">
        <v>80440080422</v>
      </c>
      <c r="P68" s="216"/>
      <c r="Q68" s="216"/>
    </row>
    <row r="69" spans="1:17" s="33" customFormat="1" x14ac:dyDescent="0.2">
      <c r="A69" s="80" t="s">
        <v>735</v>
      </c>
      <c r="B69" s="772" t="s">
        <v>739</v>
      </c>
      <c r="C69" s="630"/>
      <c r="D69" s="351"/>
      <c r="E69" s="26"/>
      <c r="F69" s="26"/>
      <c r="G69" s="26"/>
      <c r="H69" s="159"/>
      <c r="I69" s="13"/>
      <c r="J69" s="167" t="s">
        <v>8</v>
      </c>
      <c r="K69" s="55">
        <v>0.26500000000000001</v>
      </c>
      <c r="L69" s="667">
        <v>4</v>
      </c>
      <c r="M69" s="62">
        <f t="shared" si="1"/>
        <v>1060</v>
      </c>
      <c r="N69" s="62">
        <v>80440080419</v>
      </c>
      <c r="O69" s="62">
        <v>80440080204</v>
      </c>
      <c r="P69" s="176"/>
      <c r="Q69" s="176"/>
    </row>
    <row r="70" spans="1:17" s="33" customFormat="1" x14ac:dyDescent="0.2">
      <c r="A70" s="81" t="s">
        <v>735</v>
      </c>
      <c r="B70" s="779" t="s">
        <v>739</v>
      </c>
      <c r="C70" s="626" t="s">
        <v>643</v>
      </c>
      <c r="D70" s="352" t="s">
        <v>81</v>
      </c>
      <c r="E70" s="24">
        <v>0</v>
      </c>
      <c r="F70" s="24">
        <v>0.27</v>
      </c>
      <c r="G70" s="24">
        <v>0.27</v>
      </c>
      <c r="H70" s="157">
        <v>1215</v>
      </c>
      <c r="I70" s="25" t="s">
        <v>8</v>
      </c>
      <c r="J70" s="165" t="s">
        <v>133</v>
      </c>
      <c r="K70" s="44">
        <v>0.03</v>
      </c>
      <c r="L70" s="657">
        <v>3.8</v>
      </c>
      <c r="M70" s="7">
        <f t="shared" si="1"/>
        <v>114</v>
      </c>
      <c r="N70" s="7">
        <v>80440070488</v>
      </c>
      <c r="O70" s="7">
        <v>80440070488</v>
      </c>
      <c r="P70" s="216"/>
      <c r="Q70" s="216"/>
    </row>
    <row r="71" spans="1:17" s="33" customFormat="1" x14ac:dyDescent="0.2">
      <c r="A71" s="500" t="s">
        <v>735</v>
      </c>
      <c r="B71" s="774" t="s">
        <v>739</v>
      </c>
      <c r="C71" s="625"/>
      <c r="D71" s="347"/>
      <c r="E71" s="26"/>
      <c r="F71" s="26"/>
      <c r="G71" s="26"/>
      <c r="H71" s="159"/>
      <c r="I71" s="13"/>
      <c r="J71" s="167" t="s">
        <v>8</v>
      </c>
      <c r="K71" s="45">
        <v>0.25</v>
      </c>
      <c r="L71" s="658">
        <v>4.3</v>
      </c>
      <c r="M71" s="4">
        <f t="shared" ref="M71:M102" si="2">ROUND(K71*L71*1000,0)</f>
        <v>1075</v>
      </c>
      <c r="N71" s="4">
        <v>80440070488</v>
      </c>
      <c r="O71" s="4">
        <v>80440070488</v>
      </c>
      <c r="P71" s="176"/>
      <c r="Q71" s="176"/>
    </row>
    <row r="72" spans="1:17" s="33" customFormat="1" x14ac:dyDescent="0.2">
      <c r="A72" s="79" t="s">
        <v>733</v>
      </c>
      <c r="B72" s="771" t="s">
        <v>738</v>
      </c>
      <c r="C72" s="626" t="s">
        <v>644</v>
      </c>
      <c r="D72" s="352" t="s">
        <v>93</v>
      </c>
      <c r="E72" s="24">
        <v>0</v>
      </c>
      <c r="F72" s="24">
        <v>0.25</v>
      </c>
      <c r="G72" s="24">
        <v>0.25</v>
      </c>
      <c r="H72" s="157">
        <v>1125</v>
      </c>
      <c r="I72" s="25" t="s">
        <v>8</v>
      </c>
      <c r="J72" s="253" t="s">
        <v>8</v>
      </c>
      <c r="K72" s="255">
        <v>0.03</v>
      </c>
      <c r="L72" s="668">
        <v>4</v>
      </c>
      <c r="M72" s="254">
        <f t="shared" si="2"/>
        <v>120</v>
      </c>
      <c r="N72" s="254"/>
      <c r="O72" s="254"/>
      <c r="P72" s="256" t="s">
        <v>173</v>
      </c>
      <c r="Q72" s="256"/>
    </row>
    <row r="73" spans="1:17" s="33" customFormat="1" ht="12" thickBot="1" x14ac:dyDescent="0.25">
      <c r="A73" s="80" t="s">
        <v>733</v>
      </c>
      <c r="B73" s="772" t="s">
        <v>738</v>
      </c>
      <c r="C73" s="625"/>
      <c r="D73" s="347"/>
      <c r="E73" s="26"/>
      <c r="F73" s="26"/>
      <c r="G73" s="26"/>
      <c r="H73" s="159"/>
      <c r="I73" s="13"/>
      <c r="J73" s="167" t="s">
        <v>8</v>
      </c>
      <c r="K73" s="369">
        <v>0.25</v>
      </c>
      <c r="L73" s="658">
        <v>4</v>
      </c>
      <c r="M73" s="364">
        <f t="shared" si="2"/>
        <v>1000</v>
      </c>
      <c r="N73" s="4">
        <v>80440110295</v>
      </c>
      <c r="O73" s="4">
        <v>80440110295</v>
      </c>
      <c r="P73" s="176"/>
      <c r="Q73" s="176"/>
    </row>
    <row r="74" spans="1:17" s="33" customFormat="1" x14ac:dyDescent="0.2">
      <c r="A74" s="79" t="s">
        <v>736</v>
      </c>
      <c r="B74" s="771" t="s">
        <v>154</v>
      </c>
      <c r="C74" s="626" t="s">
        <v>645</v>
      </c>
      <c r="D74" s="352" t="s">
        <v>65</v>
      </c>
      <c r="E74" s="24">
        <v>0</v>
      </c>
      <c r="F74" s="24">
        <v>1.03</v>
      </c>
      <c r="G74" s="24">
        <v>1.03</v>
      </c>
      <c r="H74" s="157">
        <v>7210</v>
      </c>
      <c r="I74" s="25" t="s">
        <v>133</v>
      </c>
      <c r="J74" s="165" t="s">
        <v>133</v>
      </c>
      <c r="K74" s="701">
        <v>0.86</v>
      </c>
      <c r="L74" s="697">
        <v>7.5</v>
      </c>
      <c r="M74" s="699">
        <f t="shared" si="2"/>
        <v>6450</v>
      </c>
      <c r="N74" s="7">
        <v>80440040312</v>
      </c>
      <c r="O74" s="7">
        <v>80440040312</v>
      </c>
      <c r="P74" s="216"/>
      <c r="Q74" s="216"/>
    </row>
    <row r="75" spans="1:17" s="33" customFormat="1" ht="12" thickBot="1" x14ac:dyDescent="0.25">
      <c r="A75" s="82"/>
      <c r="B75" s="775"/>
      <c r="C75" s="624"/>
      <c r="D75" s="350"/>
      <c r="E75" s="22"/>
      <c r="F75" s="22"/>
      <c r="G75" s="22"/>
      <c r="H75" s="158"/>
      <c r="I75" s="23"/>
      <c r="J75" s="166"/>
      <c r="K75" s="703">
        <v>0.17</v>
      </c>
      <c r="L75" s="704">
        <v>6.5</v>
      </c>
      <c r="M75" s="700">
        <f t="shared" si="2"/>
        <v>1105</v>
      </c>
      <c r="N75" s="9"/>
      <c r="O75" s="9"/>
      <c r="P75" s="51"/>
      <c r="Q75" s="51"/>
    </row>
    <row r="76" spans="1:17" s="33" customFormat="1" x14ac:dyDescent="0.2">
      <c r="A76" s="82"/>
      <c r="B76" s="775"/>
      <c r="C76" s="624"/>
      <c r="D76" s="217" t="s">
        <v>172</v>
      </c>
      <c r="E76" s="358"/>
      <c r="F76" s="358"/>
      <c r="G76" s="358"/>
      <c r="H76" s="359"/>
      <c r="I76" s="221"/>
      <c r="J76" s="218" t="s">
        <v>133</v>
      </c>
      <c r="K76" s="482">
        <v>0.05</v>
      </c>
      <c r="L76" s="665">
        <v>6.5</v>
      </c>
      <c r="M76" s="481">
        <f t="shared" si="2"/>
        <v>325</v>
      </c>
      <c r="N76" s="219">
        <v>80440040312</v>
      </c>
      <c r="O76" s="219">
        <v>80440040312</v>
      </c>
      <c r="P76" s="222"/>
      <c r="Q76" s="222"/>
    </row>
    <row r="77" spans="1:17" s="33" customFormat="1" x14ac:dyDescent="0.2">
      <c r="A77" s="80"/>
      <c r="B77" s="772"/>
      <c r="C77" s="625"/>
      <c r="D77" s="132" t="s">
        <v>194</v>
      </c>
      <c r="E77" s="133"/>
      <c r="F77" s="133"/>
      <c r="G77" s="133"/>
      <c r="H77" s="177"/>
      <c r="I77" s="134"/>
      <c r="J77" s="173" t="s">
        <v>133</v>
      </c>
      <c r="K77" s="136">
        <v>7.4999999999999997E-2</v>
      </c>
      <c r="L77" s="669">
        <v>7</v>
      </c>
      <c r="M77" s="135">
        <f t="shared" si="2"/>
        <v>525</v>
      </c>
      <c r="N77" s="135">
        <v>80440040312</v>
      </c>
      <c r="O77" s="135">
        <v>80440040312</v>
      </c>
      <c r="P77" s="137"/>
      <c r="Q77" s="137"/>
    </row>
    <row r="78" spans="1:17" s="33" customFormat="1" x14ac:dyDescent="0.2">
      <c r="A78" s="79" t="s">
        <v>733</v>
      </c>
      <c r="B78" s="771" t="s">
        <v>738</v>
      </c>
      <c r="C78" s="626" t="s">
        <v>646</v>
      </c>
      <c r="D78" s="352" t="s">
        <v>76</v>
      </c>
      <c r="E78" s="24">
        <v>0</v>
      </c>
      <c r="F78" s="24">
        <v>0.3</v>
      </c>
      <c r="G78" s="24">
        <v>0.3</v>
      </c>
      <c r="H78" s="157">
        <v>1350</v>
      </c>
      <c r="I78" s="25" t="s">
        <v>8</v>
      </c>
      <c r="J78" s="165" t="s">
        <v>8</v>
      </c>
      <c r="K78" s="44">
        <v>0.3</v>
      </c>
      <c r="L78" s="657">
        <v>4</v>
      </c>
      <c r="M78" s="7">
        <f t="shared" si="2"/>
        <v>1200</v>
      </c>
      <c r="N78" s="7">
        <v>80440110049</v>
      </c>
      <c r="O78" s="7">
        <v>80440070373</v>
      </c>
      <c r="P78" s="216" t="s">
        <v>406</v>
      </c>
      <c r="Q78" s="216"/>
    </row>
    <row r="79" spans="1:17" ht="12" thickBot="1" x14ac:dyDescent="0.25">
      <c r="A79" s="80"/>
      <c r="B79" s="772"/>
      <c r="C79" s="625"/>
      <c r="D79" s="132" t="s">
        <v>175</v>
      </c>
      <c r="E79" s="133"/>
      <c r="F79" s="133"/>
      <c r="G79" s="133"/>
      <c r="H79" s="177"/>
      <c r="I79" s="134"/>
      <c r="J79" s="173"/>
      <c r="K79" s="245">
        <v>0.1</v>
      </c>
      <c r="L79" s="669">
        <v>3</v>
      </c>
      <c r="M79" s="244">
        <f t="shared" si="2"/>
        <v>300</v>
      </c>
      <c r="N79" s="135">
        <v>80440110049</v>
      </c>
      <c r="O79" s="135">
        <v>80440070373</v>
      </c>
      <c r="P79" s="138" t="s">
        <v>224</v>
      </c>
      <c r="Q79" s="137"/>
    </row>
    <row r="80" spans="1:17" x14ac:dyDescent="0.2">
      <c r="A80" s="79" t="s">
        <v>733</v>
      </c>
      <c r="B80" s="771" t="s">
        <v>738</v>
      </c>
      <c r="C80" s="626" t="s">
        <v>636</v>
      </c>
      <c r="D80" s="352" t="s">
        <v>82</v>
      </c>
      <c r="E80" s="24">
        <v>0</v>
      </c>
      <c r="F80" s="24">
        <v>0.88</v>
      </c>
      <c r="G80" s="24">
        <v>0.88</v>
      </c>
      <c r="H80" s="157">
        <v>3400</v>
      </c>
      <c r="I80" s="25" t="s">
        <v>11</v>
      </c>
      <c r="J80" s="165" t="s">
        <v>8</v>
      </c>
      <c r="K80" s="701">
        <v>0.2</v>
      </c>
      <c r="L80" s="697">
        <v>4.5</v>
      </c>
      <c r="M80" s="699">
        <f t="shared" si="2"/>
        <v>900</v>
      </c>
      <c r="N80" s="7">
        <v>80440080429</v>
      </c>
      <c r="O80" s="7">
        <v>80440080429</v>
      </c>
      <c r="P80" s="216"/>
      <c r="Q80" s="216"/>
    </row>
    <row r="81" spans="1:17" ht="12" thickBot="1" x14ac:dyDescent="0.25">
      <c r="A81" s="84" t="s">
        <v>733</v>
      </c>
      <c r="B81" s="774" t="s">
        <v>738</v>
      </c>
      <c r="C81" s="629"/>
      <c r="D81" s="354"/>
      <c r="E81" s="27"/>
      <c r="F81" s="27"/>
      <c r="G81" s="27"/>
      <c r="H81" s="197"/>
      <c r="I81" s="28"/>
      <c r="J81" s="170"/>
      <c r="K81" s="702">
        <v>0.68</v>
      </c>
      <c r="L81" s="698">
        <v>3.5</v>
      </c>
      <c r="M81" s="700">
        <f t="shared" si="2"/>
        <v>2380</v>
      </c>
      <c r="N81" s="9"/>
      <c r="O81" s="9"/>
      <c r="P81" s="43"/>
      <c r="Q81" s="43"/>
    </row>
    <row r="82" spans="1:17" x14ac:dyDescent="0.2">
      <c r="A82" s="80"/>
      <c r="B82" s="772"/>
      <c r="C82" s="625"/>
      <c r="D82" s="132" t="s">
        <v>181</v>
      </c>
      <c r="E82" s="133"/>
      <c r="F82" s="133"/>
      <c r="G82" s="133"/>
      <c r="H82" s="177"/>
      <c r="I82" s="134"/>
      <c r="J82" s="173" t="s">
        <v>8</v>
      </c>
      <c r="K82" s="410">
        <v>0.09</v>
      </c>
      <c r="L82" s="669">
        <v>3.5</v>
      </c>
      <c r="M82" s="409">
        <f t="shared" si="2"/>
        <v>315</v>
      </c>
      <c r="N82" s="135">
        <v>80440080429</v>
      </c>
      <c r="O82" s="135">
        <v>80440080429</v>
      </c>
      <c r="P82" s="138" t="s">
        <v>224</v>
      </c>
      <c r="Q82" s="137"/>
    </row>
    <row r="83" spans="1:17" ht="12" thickBot="1" x14ac:dyDescent="0.25">
      <c r="A83" s="79" t="s">
        <v>735</v>
      </c>
      <c r="B83" s="771" t="s">
        <v>739</v>
      </c>
      <c r="C83" s="626" t="s">
        <v>648</v>
      </c>
      <c r="D83" s="352" t="s">
        <v>86</v>
      </c>
      <c r="E83" s="24">
        <v>0</v>
      </c>
      <c r="F83" s="24">
        <v>0.51</v>
      </c>
      <c r="G83" s="24">
        <v>0.51</v>
      </c>
      <c r="H83" s="157">
        <v>1750</v>
      </c>
      <c r="I83" s="25" t="s">
        <v>134</v>
      </c>
      <c r="J83" s="165" t="s">
        <v>133</v>
      </c>
      <c r="K83" s="390">
        <v>0.32500000000000001</v>
      </c>
      <c r="L83" s="657">
        <v>4.8</v>
      </c>
      <c r="M83" s="389">
        <f t="shared" si="2"/>
        <v>1560</v>
      </c>
      <c r="N83" s="7">
        <v>80440080426</v>
      </c>
      <c r="O83" s="7">
        <v>80440080426</v>
      </c>
      <c r="P83" s="216"/>
      <c r="Q83" s="216"/>
    </row>
    <row r="84" spans="1:17" x14ac:dyDescent="0.2">
      <c r="A84" s="82" t="s">
        <v>735</v>
      </c>
      <c r="B84" s="775" t="s">
        <v>739</v>
      </c>
      <c r="C84" s="624"/>
      <c r="D84" s="350"/>
      <c r="E84" s="22"/>
      <c r="F84" s="22"/>
      <c r="G84" s="22"/>
      <c r="H84" s="158"/>
      <c r="I84" s="23"/>
      <c r="J84" s="166" t="s">
        <v>8</v>
      </c>
      <c r="K84" s="701">
        <v>0.05</v>
      </c>
      <c r="L84" s="704">
        <v>4.5</v>
      </c>
      <c r="M84" s="699">
        <f t="shared" si="2"/>
        <v>225</v>
      </c>
      <c r="N84" s="9">
        <v>80440080426</v>
      </c>
      <c r="O84" s="9">
        <v>80440080426</v>
      </c>
      <c r="P84" s="51"/>
      <c r="Q84" s="51"/>
    </row>
    <row r="85" spans="1:17" ht="12" thickBot="1" x14ac:dyDescent="0.25">
      <c r="A85" s="82" t="s">
        <v>735</v>
      </c>
      <c r="B85" s="775" t="s">
        <v>739</v>
      </c>
      <c r="C85" s="624"/>
      <c r="D85" s="350"/>
      <c r="E85" s="22"/>
      <c r="F85" s="22"/>
      <c r="G85" s="22"/>
      <c r="H85" s="158"/>
      <c r="I85" s="23"/>
      <c r="J85" s="166"/>
      <c r="K85" s="703">
        <v>0.06</v>
      </c>
      <c r="L85" s="704">
        <v>3</v>
      </c>
      <c r="M85" s="700">
        <f t="shared" si="2"/>
        <v>180</v>
      </c>
      <c r="N85" s="9"/>
      <c r="O85" s="9"/>
      <c r="P85" s="51"/>
      <c r="Q85" s="51"/>
    </row>
    <row r="86" spans="1:17" x14ac:dyDescent="0.2">
      <c r="A86" s="82"/>
      <c r="B86" s="775"/>
      <c r="C86" s="624"/>
      <c r="D86" s="217" t="s">
        <v>195</v>
      </c>
      <c r="E86" s="358"/>
      <c r="F86" s="358"/>
      <c r="G86" s="358"/>
      <c r="H86" s="359"/>
      <c r="I86" s="221"/>
      <c r="J86" s="218" t="s">
        <v>11</v>
      </c>
      <c r="K86" s="482">
        <v>7.4999999999999997E-2</v>
      </c>
      <c r="L86" s="665"/>
      <c r="M86" s="481">
        <f t="shared" si="2"/>
        <v>0</v>
      </c>
      <c r="N86" s="219">
        <v>80440080426</v>
      </c>
      <c r="O86" s="219">
        <v>80440080426</v>
      </c>
      <c r="P86" s="223" t="s">
        <v>224</v>
      </c>
      <c r="Q86" s="222"/>
    </row>
    <row r="87" spans="1:17" x14ac:dyDescent="0.2">
      <c r="A87" s="80"/>
      <c r="B87" s="772"/>
      <c r="C87" s="625"/>
      <c r="D87" s="132"/>
      <c r="E87" s="133"/>
      <c r="F87" s="133"/>
      <c r="G87" s="133"/>
      <c r="H87" s="177"/>
      <c r="I87" s="134"/>
      <c r="J87" s="186" t="s">
        <v>190</v>
      </c>
      <c r="K87" s="129">
        <v>0.05</v>
      </c>
      <c r="L87" s="656"/>
      <c r="M87" s="128">
        <f t="shared" si="2"/>
        <v>0</v>
      </c>
      <c r="N87" s="128">
        <v>80440080426</v>
      </c>
      <c r="O87" s="128">
        <v>80440080426</v>
      </c>
      <c r="P87" s="251" t="s">
        <v>261</v>
      </c>
      <c r="Q87" s="130"/>
    </row>
    <row r="88" spans="1:17" x14ac:dyDescent="0.2">
      <c r="A88" s="79" t="s">
        <v>733</v>
      </c>
      <c r="B88" s="771" t="s">
        <v>738</v>
      </c>
      <c r="C88" s="626" t="s">
        <v>647</v>
      </c>
      <c r="D88" s="352" t="s">
        <v>66</v>
      </c>
      <c r="E88" s="24">
        <v>0</v>
      </c>
      <c r="F88" s="24">
        <v>0.22</v>
      </c>
      <c r="G88" s="24">
        <v>0.22</v>
      </c>
      <c r="H88" s="157">
        <v>880</v>
      </c>
      <c r="I88" s="25" t="s">
        <v>8</v>
      </c>
      <c r="J88" s="165" t="s">
        <v>8</v>
      </c>
      <c r="K88" s="44">
        <v>0.22</v>
      </c>
      <c r="L88" s="657">
        <v>3</v>
      </c>
      <c r="M88" s="7">
        <f t="shared" si="2"/>
        <v>660</v>
      </c>
      <c r="N88" s="7">
        <v>80440040284</v>
      </c>
      <c r="O88" s="7">
        <v>80440040284</v>
      </c>
      <c r="P88" s="216"/>
      <c r="Q88" s="51"/>
    </row>
    <row r="89" spans="1:17" x14ac:dyDescent="0.2">
      <c r="A89" s="82" t="s">
        <v>733</v>
      </c>
      <c r="B89" s="775" t="s">
        <v>738</v>
      </c>
      <c r="C89" s="624"/>
      <c r="D89" s="350"/>
      <c r="E89" s="22">
        <v>0.22</v>
      </c>
      <c r="F89" s="22">
        <v>0.4</v>
      </c>
      <c r="G89" s="22">
        <v>0.18000000000000002</v>
      </c>
      <c r="H89" s="158">
        <v>720</v>
      </c>
      <c r="I89" s="23" t="s">
        <v>133</v>
      </c>
      <c r="J89" s="166" t="s">
        <v>133</v>
      </c>
      <c r="K89" s="48">
        <v>0.09</v>
      </c>
      <c r="L89" s="654">
        <v>3</v>
      </c>
      <c r="M89" s="9">
        <f t="shared" si="2"/>
        <v>270</v>
      </c>
      <c r="N89" s="9">
        <v>80440040284</v>
      </c>
      <c r="O89" s="9">
        <v>80440040284</v>
      </c>
      <c r="P89" s="51"/>
      <c r="Q89" s="51"/>
    </row>
    <row r="90" spans="1:17" x14ac:dyDescent="0.2">
      <c r="A90" s="82" t="s">
        <v>733</v>
      </c>
      <c r="B90" s="775" t="s">
        <v>738</v>
      </c>
      <c r="C90" s="624"/>
      <c r="D90" s="350"/>
      <c r="E90" s="22">
        <v>0.4</v>
      </c>
      <c r="F90" s="22">
        <v>1.08</v>
      </c>
      <c r="G90" s="22">
        <v>0.68</v>
      </c>
      <c r="H90" s="158">
        <v>2720</v>
      </c>
      <c r="I90" s="23" t="s">
        <v>8</v>
      </c>
      <c r="J90" s="166" t="s">
        <v>8</v>
      </c>
      <c r="K90" s="48">
        <v>0.28999999999999998</v>
      </c>
      <c r="L90" s="654">
        <v>3</v>
      </c>
      <c r="M90" s="9">
        <f t="shared" si="2"/>
        <v>870</v>
      </c>
      <c r="N90" s="9">
        <v>80440040284</v>
      </c>
      <c r="O90" s="9">
        <v>80440040284</v>
      </c>
      <c r="P90" s="51"/>
      <c r="Q90" s="51"/>
    </row>
    <row r="91" spans="1:17" x14ac:dyDescent="0.2">
      <c r="A91" s="82" t="s">
        <v>733</v>
      </c>
      <c r="B91" s="775" t="s">
        <v>738</v>
      </c>
      <c r="C91" s="624"/>
      <c r="D91" s="350"/>
      <c r="E91" s="22"/>
      <c r="F91" s="22"/>
      <c r="G91" s="22"/>
      <c r="H91" s="158"/>
      <c r="I91" s="23"/>
      <c r="J91" s="166" t="s">
        <v>133</v>
      </c>
      <c r="K91" s="48">
        <v>0.09</v>
      </c>
      <c r="L91" s="654">
        <v>6</v>
      </c>
      <c r="M91" s="9">
        <f t="shared" si="2"/>
        <v>540</v>
      </c>
      <c r="N91" s="9">
        <v>80440040284</v>
      </c>
      <c r="O91" s="9">
        <v>80440040284</v>
      </c>
      <c r="P91" s="51"/>
      <c r="Q91" s="51"/>
    </row>
    <row r="92" spans="1:17" x14ac:dyDescent="0.2">
      <c r="A92" s="82" t="s">
        <v>733</v>
      </c>
      <c r="B92" s="775" t="s">
        <v>738</v>
      </c>
      <c r="C92" s="624"/>
      <c r="D92" s="350"/>
      <c r="E92" s="22"/>
      <c r="F92" s="22"/>
      <c r="G92" s="22"/>
      <c r="H92" s="158"/>
      <c r="I92" s="23"/>
      <c r="J92" s="166" t="s">
        <v>8</v>
      </c>
      <c r="K92" s="48">
        <v>0.4</v>
      </c>
      <c r="L92" s="654">
        <v>3.2</v>
      </c>
      <c r="M92" s="9">
        <f t="shared" si="2"/>
        <v>1280</v>
      </c>
      <c r="N92" s="9">
        <v>80440040284</v>
      </c>
      <c r="O92" s="9">
        <v>80440040284</v>
      </c>
      <c r="P92" s="51"/>
      <c r="Q92" s="51"/>
    </row>
    <row r="93" spans="1:17" x14ac:dyDescent="0.2">
      <c r="A93" s="82" t="s">
        <v>733</v>
      </c>
      <c r="B93" s="775" t="s">
        <v>738</v>
      </c>
      <c r="C93" s="624"/>
      <c r="D93" s="350"/>
      <c r="E93" s="22"/>
      <c r="F93" s="22"/>
      <c r="G93" s="22"/>
      <c r="H93" s="158"/>
      <c r="I93" s="23"/>
      <c r="J93" s="166" t="s">
        <v>133</v>
      </c>
      <c r="K93" s="48">
        <v>0.03</v>
      </c>
      <c r="L93" s="663">
        <v>6</v>
      </c>
      <c r="M93" s="9">
        <f t="shared" si="2"/>
        <v>180</v>
      </c>
      <c r="N93" s="9">
        <v>80440040312</v>
      </c>
      <c r="O93" s="9">
        <v>80440040312</v>
      </c>
      <c r="P93" s="51" t="s">
        <v>458</v>
      </c>
      <c r="Q93" s="51"/>
    </row>
    <row r="94" spans="1:17" x14ac:dyDescent="0.2">
      <c r="A94" s="82" t="s">
        <v>733</v>
      </c>
      <c r="B94" s="775" t="s">
        <v>738</v>
      </c>
      <c r="C94" s="624"/>
      <c r="D94" s="416" t="s">
        <v>459</v>
      </c>
      <c r="E94" s="417"/>
      <c r="F94" s="417"/>
      <c r="G94" s="417"/>
      <c r="H94" s="418"/>
      <c r="I94" s="419"/>
      <c r="J94" s="420" t="s">
        <v>8</v>
      </c>
      <c r="K94" s="422">
        <v>0.06</v>
      </c>
      <c r="L94" s="670">
        <v>3</v>
      </c>
      <c r="M94" s="421">
        <f t="shared" si="2"/>
        <v>180</v>
      </c>
      <c r="N94" s="421">
        <v>80440040284</v>
      </c>
      <c r="O94" s="421">
        <v>80440040284</v>
      </c>
      <c r="P94" s="415" t="s">
        <v>231</v>
      </c>
      <c r="Q94" s="51"/>
    </row>
    <row r="95" spans="1:17" x14ac:dyDescent="0.2">
      <c r="A95" s="80" t="s">
        <v>733</v>
      </c>
      <c r="B95" s="772" t="s">
        <v>738</v>
      </c>
      <c r="C95" s="625"/>
      <c r="D95" s="209" t="s">
        <v>460</v>
      </c>
      <c r="E95" s="238"/>
      <c r="F95" s="238"/>
      <c r="G95" s="238"/>
      <c r="H95" s="239"/>
      <c r="I95" s="208"/>
      <c r="J95" s="205" t="s">
        <v>133</v>
      </c>
      <c r="K95" s="207">
        <v>0.105</v>
      </c>
      <c r="L95" s="671">
        <v>3.2</v>
      </c>
      <c r="M95" s="206">
        <f t="shared" si="2"/>
        <v>336</v>
      </c>
      <c r="N95" s="206">
        <v>80440040284</v>
      </c>
      <c r="O95" s="206">
        <v>80440040284</v>
      </c>
      <c r="P95" s="212" t="s">
        <v>231</v>
      </c>
      <c r="Q95" s="176"/>
    </row>
    <row r="96" spans="1:17" x14ac:dyDescent="0.2">
      <c r="A96" s="81" t="s">
        <v>735</v>
      </c>
      <c r="B96" s="778" t="s">
        <v>739</v>
      </c>
      <c r="C96" s="627" t="s">
        <v>640</v>
      </c>
      <c r="D96" s="352" t="s">
        <v>64</v>
      </c>
      <c r="E96" s="29">
        <v>0</v>
      </c>
      <c r="F96" s="29">
        <v>0.41</v>
      </c>
      <c r="G96" s="29">
        <v>0.41</v>
      </c>
      <c r="H96" s="113">
        <v>1440</v>
      </c>
      <c r="I96" s="30" t="s">
        <v>133</v>
      </c>
      <c r="J96" s="163" t="s">
        <v>133</v>
      </c>
      <c r="K96" s="47">
        <v>0.4</v>
      </c>
      <c r="L96" s="661">
        <v>3.5</v>
      </c>
      <c r="M96" s="5">
        <f t="shared" si="2"/>
        <v>1400</v>
      </c>
      <c r="N96" s="5">
        <v>80440070500</v>
      </c>
      <c r="O96" s="5">
        <v>80440070500</v>
      </c>
      <c r="P96" s="106"/>
      <c r="Q96" s="106"/>
    </row>
    <row r="97" spans="1:17" x14ac:dyDescent="0.2">
      <c r="A97" s="79" t="s">
        <v>734</v>
      </c>
      <c r="B97" s="771" t="s">
        <v>740</v>
      </c>
      <c r="C97" s="626" t="s">
        <v>649</v>
      </c>
      <c r="D97" s="352" t="s">
        <v>63</v>
      </c>
      <c r="E97" s="24">
        <v>0</v>
      </c>
      <c r="F97" s="24">
        <v>0.9</v>
      </c>
      <c r="G97" s="24">
        <v>0.9</v>
      </c>
      <c r="H97" s="157">
        <v>11130</v>
      </c>
      <c r="I97" s="25" t="s">
        <v>133</v>
      </c>
      <c r="J97" s="165" t="s">
        <v>133</v>
      </c>
      <c r="K97" s="56">
        <v>0.80500000000000005</v>
      </c>
      <c r="L97" s="662">
        <v>8</v>
      </c>
      <c r="M97" s="180">
        <f t="shared" si="2"/>
        <v>6440</v>
      </c>
      <c r="N97" s="180">
        <v>80440070469</v>
      </c>
      <c r="O97" s="180">
        <v>80440070469</v>
      </c>
      <c r="P97" s="216"/>
      <c r="Q97" s="216"/>
    </row>
    <row r="98" spans="1:17" x14ac:dyDescent="0.2">
      <c r="A98" s="88" t="s">
        <v>734</v>
      </c>
      <c r="B98" s="773" t="s">
        <v>740</v>
      </c>
      <c r="C98" s="647"/>
      <c r="D98" s="687"/>
      <c r="E98" s="318"/>
      <c r="F98" s="318"/>
      <c r="G98" s="318"/>
      <c r="H98" s="319"/>
      <c r="I98" s="320"/>
      <c r="J98" s="174" t="s">
        <v>355</v>
      </c>
      <c r="K98" s="262">
        <v>0.1</v>
      </c>
      <c r="L98" s="706">
        <v>7</v>
      </c>
      <c r="M98" s="61">
        <f t="shared" si="2"/>
        <v>700</v>
      </c>
      <c r="N98" s="261">
        <v>80440070469</v>
      </c>
      <c r="O98" s="261">
        <v>80440070469</v>
      </c>
      <c r="P98" s="271"/>
      <c r="Q98" s="271"/>
    </row>
    <row r="99" spans="1:17" x14ac:dyDescent="0.2">
      <c r="A99" s="82" t="s">
        <v>734</v>
      </c>
      <c r="B99" s="775" t="s">
        <v>740</v>
      </c>
      <c r="C99" s="624"/>
      <c r="D99" s="348"/>
      <c r="E99" s="22">
        <v>0.92</v>
      </c>
      <c r="F99" s="22">
        <v>1.62</v>
      </c>
      <c r="G99" s="22">
        <v>0.70000000000000007</v>
      </c>
      <c r="H99" s="158"/>
      <c r="I99" s="23"/>
      <c r="J99" s="166" t="s">
        <v>355</v>
      </c>
      <c r="K99" s="58">
        <v>0.05</v>
      </c>
      <c r="L99" s="663">
        <v>7</v>
      </c>
      <c r="M99" s="61">
        <f t="shared" si="2"/>
        <v>350</v>
      </c>
      <c r="N99" s="61">
        <v>80440070470</v>
      </c>
      <c r="O99" s="61">
        <v>80440070469</v>
      </c>
      <c r="P99" s="51"/>
      <c r="Q99" s="51"/>
    </row>
    <row r="100" spans="1:17" x14ac:dyDescent="0.2">
      <c r="A100" s="82" t="s">
        <v>734</v>
      </c>
      <c r="B100" s="775" t="s">
        <v>740</v>
      </c>
      <c r="C100" s="624"/>
      <c r="D100" s="348"/>
      <c r="E100" s="22"/>
      <c r="F100" s="22"/>
      <c r="G100" s="22"/>
      <c r="H100" s="158"/>
      <c r="I100" s="23"/>
      <c r="J100" s="166" t="s">
        <v>133</v>
      </c>
      <c r="K100" s="58">
        <v>0.65</v>
      </c>
      <c r="L100" s="663">
        <v>7</v>
      </c>
      <c r="M100" s="61">
        <f t="shared" si="2"/>
        <v>4550</v>
      </c>
      <c r="N100" s="61">
        <v>80440070470</v>
      </c>
      <c r="O100" s="61">
        <v>80440070469</v>
      </c>
      <c r="P100" s="51"/>
      <c r="Q100" s="51"/>
    </row>
    <row r="101" spans="1:17" x14ac:dyDescent="0.2">
      <c r="A101" s="82"/>
      <c r="B101" s="775"/>
      <c r="C101" s="624"/>
      <c r="D101" s="217" t="s">
        <v>209</v>
      </c>
      <c r="E101" s="358"/>
      <c r="F101" s="358"/>
      <c r="G101" s="358"/>
      <c r="H101" s="359"/>
      <c r="I101" s="221"/>
      <c r="J101" s="218" t="s">
        <v>133</v>
      </c>
      <c r="K101" s="220">
        <v>3.5000000000000003E-2</v>
      </c>
      <c r="L101" s="665">
        <v>4</v>
      </c>
      <c r="M101" s="219">
        <f t="shared" si="2"/>
        <v>140</v>
      </c>
      <c r="N101" s="219">
        <v>80440070470</v>
      </c>
      <c r="O101" s="219">
        <v>80440070469</v>
      </c>
      <c r="P101" s="223" t="s">
        <v>224</v>
      </c>
      <c r="Q101" s="222"/>
    </row>
    <row r="102" spans="1:17" x14ac:dyDescent="0.2">
      <c r="A102" s="82"/>
      <c r="B102" s="775"/>
      <c r="C102" s="631"/>
      <c r="D102" s="217" t="s">
        <v>208</v>
      </c>
      <c r="E102" s="358"/>
      <c r="F102" s="358"/>
      <c r="G102" s="358"/>
      <c r="H102" s="359"/>
      <c r="I102" s="221"/>
      <c r="J102" s="218" t="s">
        <v>133</v>
      </c>
      <c r="K102" s="220">
        <v>0.06</v>
      </c>
      <c r="L102" s="665">
        <v>5.3</v>
      </c>
      <c r="M102" s="219">
        <f t="shared" si="2"/>
        <v>318</v>
      </c>
      <c r="N102" s="219">
        <v>80440070470</v>
      </c>
      <c r="O102" s="219">
        <v>80440070469</v>
      </c>
      <c r="P102" s="223" t="s">
        <v>224</v>
      </c>
      <c r="Q102" s="222" t="s">
        <v>479</v>
      </c>
    </row>
    <row r="103" spans="1:17" x14ac:dyDescent="0.2">
      <c r="A103" s="233"/>
      <c r="B103" s="780"/>
      <c r="C103" s="632"/>
      <c r="D103" s="217"/>
      <c r="E103" s="358">
        <v>0</v>
      </c>
      <c r="F103" s="358">
        <v>0.36</v>
      </c>
      <c r="G103" s="358">
        <v>0.36</v>
      </c>
      <c r="H103" s="359">
        <v>220</v>
      </c>
      <c r="I103" s="221" t="s">
        <v>133</v>
      </c>
      <c r="J103" s="218"/>
      <c r="K103" s="220">
        <v>0.04</v>
      </c>
      <c r="L103" s="665"/>
      <c r="M103" s="219">
        <f t="shared" ref="M103:M134" si="3">ROUND(K103*L103*1000,0)</f>
        <v>0</v>
      </c>
      <c r="N103" s="219">
        <v>80440070517</v>
      </c>
      <c r="O103" s="219">
        <v>80440070524</v>
      </c>
      <c r="P103" s="222" t="s">
        <v>416</v>
      </c>
      <c r="Q103" s="222"/>
    </row>
    <row r="104" spans="1:17" x14ac:dyDescent="0.2">
      <c r="A104" s="82"/>
      <c r="B104" s="775"/>
      <c r="C104" s="624"/>
      <c r="D104" s="217" t="s">
        <v>210</v>
      </c>
      <c r="E104" s="358"/>
      <c r="F104" s="358"/>
      <c r="G104" s="358"/>
      <c r="H104" s="359"/>
      <c r="I104" s="221"/>
      <c r="J104" s="218" t="s">
        <v>133</v>
      </c>
      <c r="K104" s="220">
        <v>3.5000000000000003E-2</v>
      </c>
      <c r="L104" s="665">
        <v>3.5</v>
      </c>
      <c r="M104" s="219">
        <f t="shared" si="3"/>
        <v>123</v>
      </c>
      <c r="N104" s="219">
        <v>80440070470</v>
      </c>
      <c r="O104" s="219">
        <v>80440070469</v>
      </c>
      <c r="P104" s="223" t="s">
        <v>224</v>
      </c>
      <c r="Q104" s="222"/>
    </row>
    <row r="105" spans="1:17" x14ac:dyDescent="0.2">
      <c r="A105" s="82"/>
      <c r="B105" s="775"/>
      <c r="C105" s="624"/>
      <c r="D105" s="217" t="s">
        <v>415</v>
      </c>
      <c r="E105" s="358"/>
      <c r="F105" s="358"/>
      <c r="G105" s="358"/>
      <c r="H105" s="359"/>
      <c r="I105" s="221"/>
      <c r="J105" s="218" t="s">
        <v>133</v>
      </c>
      <c r="K105" s="220">
        <v>1.7999999999999999E-2</v>
      </c>
      <c r="L105" s="665">
        <v>5</v>
      </c>
      <c r="M105" s="219">
        <f t="shared" si="3"/>
        <v>90</v>
      </c>
      <c r="N105" s="219">
        <v>80440070470</v>
      </c>
      <c r="O105" s="219">
        <v>80440070469</v>
      </c>
      <c r="P105" s="223" t="s">
        <v>224</v>
      </c>
      <c r="Q105" s="222"/>
    </row>
    <row r="106" spans="1:17" x14ac:dyDescent="0.2">
      <c r="A106" s="79" t="s">
        <v>733</v>
      </c>
      <c r="B106" s="771" t="s">
        <v>738</v>
      </c>
      <c r="C106" s="626" t="s">
        <v>650</v>
      </c>
      <c r="D106" s="352" t="s">
        <v>60</v>
      </c>
      <c r="E106" s="24">
        <v>0</v>
      </c>
      <c r="F106" s="24">
        <v>0.7</v>
      </c>
      <c r="G106" s="24">
        <v>0.7</v>
      </c>
      <c r="H106" s="157">
        <v>9250</v>
      </c>
      <c r="I106" s="25" t="s">
        <v>8</v>
      </c>
      <c r="J106" s="165" t="s">
        <v>8</v>
      </c>
      <c r="K106" s="56">
        <v>0.7</v>
      </c>
      <c r="L106" s="657">
        <v>5</v>
      </c>
      <c r="M106" s="7">
        <f t="shared" si="3"/>
        <v>3500</v>
      </c>
      <c r="N106" s="7">
        <v>80440100109</v>
      </c>
      <c r="O106" s="7">
        <v>80440100109</v>
      </c>
      <c r="P106" s="216"/>
      <c r="Q106" s="216"/>
    </row>
    <row r="107" spans="1:17" x14ac:dyDescent="0.2">
      <c r="A107" s="80" t="s">
        <v>733</v>
      </c>
      <c r="B107" s="772" t="s">
        <v>738</v>
      </c>
      <c r="C107" s="625"/>
      <c r="D107" s="347"/>
      <c r="E107" s="26">
        <v>0.7</v>
      </c>
      <c r="F107" s="26">
        <v>1.83</v>
      </c>
      <c r="G107" s="26">
        <v>1.1300000000000001</v>
      </c>
      <c r="H107" s="159"/>
      <c r="I107" s="13"/>
      <c r="J107" s="167" t="s">
        <v>8</v>
      </c>
      <c r="K107" s="55">
        <v>1.1299999999999999</v>
      </c>
      <c r="L107" s="658">
        <v>5</v>
      </c>
      <c r="M107" s="4">
        <f t="shared" si="3"/>
        <v>5650</v>
      </c>
      <c r="N107" s="4">
        <v>80440110064</v>
      </c>
      <c r="O107" s="4">
        <v>80440100109</v>
      </c>
      <c r="P107" s="176"/>
      <c r="Q107" s="176"/>
    </row>
    <row r="108" spans="1:17" x14ac:dyDescent="0.2">
      <c r="A108" s="79" t="s">
        <v>733</v>
      </c>
      <c r="B108" s="771" t="s">
        <v>738</v>
      </c>
      <c r="C108" s="626" t="s">
        <v>651</v>
      </c>
      <c r="D108" s="352" t="s">
        <v>80</v>
      </c>
      <c r="E108" s="24">
        <v>0</v>
      </c>
      <c r="F108" s="24">
        <v>0.21</v>
      </c>
      <c r="G108" s="24">
        <v>0.21</v>
      </c>
      <c r="H108" s="157">
        <v>2025</v>
      </c>
      <c r="I108" s="25" t="s">
        <v>8</v>
      </c>
      <c r="J108" s="165" t="s">
        <v>8</v>
      </c>
      <c r="K108" s="44">
        <v>0.215</v>
      </c>
      <c r="L108" s="657">
        <v>5</v>
      </c>
      <c r="M108" s="7">
        <f t="shared" si="3"/>
        <v>1075</v>
      </c>
      <c r="N108" s="7">
        <v>80440070489</v>
      </c>
      <c r="O108" s="7">
        <v>80440070489</v>
      </c>
      <c r="P108" s="216"/>
      <c r="Q108" s="216"/>
    </row>
    <row r="109" spans="1:17" x14ac:dyDescent="0.2">
      <c r="A109" s="80" t="s">
        <v>733</v>
      </c>
      <c r="B109" s="772" t="s">
        <v>738</v>
      </c>
      <c r="C109" s="625"/>
      <c r="D109" s="347"/>
      <c r="E109" s="26">
        <v>0.22</v>
      </c>
      <c r="F109" s="26">
        <v>0.46</v>
      </c>
      <c r="G109" s="26">
        <v>0.24000000000000002</v>
      </c>
      <c r="H109" s="159"/>
      <c r="I109" s="13"/>
      <c r="J109" s="167" t="s">
        <v>8</v>
      </c>
      <c r="K109" s="45">
        <v>0.24</v>
      </c>
      <c r="L109" s="658">
        <v>5</v>
      </c>
      <c r="M109" s="4">
        <f t="shared" si="3"/>
        <v>1200</v>
      </c>
      <c r="N109" s="4">
        <v>80440070490</v>
      </c>
      <c r="O109" s="4">
        <v>80440070489</v>
      </c>
      <c r="P109" s="176"/>
      <c r="Q109" s="176"/>
    </row>
    <row r="110" spans="1:17" x14ac:dyDescent="0.2">
      <c r="A110" s="79" t="s">
        <v>735</v>
      </c>
      <c r="B110" s="771" t="s">
        <v>739</v>
      </c>
      <c r="C110" s="626" t="s">
        <v>652</v>
      </c>
      <c r="D110" s="352" t="s">
        <v>85</v>
      </c>
      <c r="E110" s="24">
        <v>0</v>
      </c>
      <c r="F110" s="24">
        <v>0.8</v>
      </c>
      <c r="G110" s="24">
        <v>0.8</v>
      </c>
      <c r="H110" s="157">
        <v>2880</v>
      </c>
      <c r="I110" s="25" t="s">
        <v>133</v>
      </c>
      <c r="J110" s="165" t="s">
        <v>133</v>
      </c>
      <c r="K110" s="44">
        <v>0.39</v>
      </c>
      <c r="L110" s="657">
        <v>3.5</v>
      </c>
      <c r="M110" s="7">
        <f t="shared" si="3"/>
        <v>1365</v>
      </c>
      <c r="N110" s="7">
        <v>80440080425</v>
      </c>
      <c r="O110" s="7">
        <v>80440080425</v>
      </c>
      <c r="P110" s="216"/>
      <c r="Q110" s="216"/>
    </row>
    <row r="111" spans="1:17" x14ac:dyDescent="0.2">
      <c r="A111" s="80" t="s">
        <v>733</v>
      </c>
      <c r="B111" s="772" t="s">
        <v>738</v>
      </c>
      <c r="C111" s="625"/>
      <c r="D111" s="347"/>
      <c r="E111" s="26"/>
      <c r="F111" s="26"/>
      <c r="G111" s="26"/>
      <c r="H111" s="159"/>
      <c r="I111" s="13"/>
      <c r="J111" s="167" t="s">
        <v>8</v>
      </c>
      <c r="K111" s="45">
        <v>0.42499999999999999</v>
      </c>
      <c r="L111" s="658">
        <v>4.7</v>
      </c>
      <c r="M111" s="4">
        <f t="shared" si="3"/>
        <v>1998</v>
      </c>
      <c r="N111" s="4">
        <v>80440080425</v>
      </c>
      <c r="O111" s="4">
        <v>80440080425</v>
      </c>
      <c r="P111" s="176"/>
      <c r="Q111" s="176"/>
    </row>
    <row r="112" spans="1:17" x14ac:dyDescent="0.2">
      <c r="A112" s="81" t="s">
        <v>733</v>
      </c>
      <c r="B112" s="778" t="s">
        <v>738</v>
      </c>
      <c r="C112" s="627" t="s">
        <v>653</v>
      </c>
      <c r="D112" s="357" t="s">
        <v>92</v>
      </c>
      <c r="E112" s="29">
        <v>0</v>
      </c>
      <c r="F112" s="29">
        <v>0.15</v>
      </c>
      <c r="G112" s="29">
        <v>0.15</v>
      </c>
      <c r="H112" s="113">
        <v>675</v>
      </c>
      <c r="I112" s="30" t="s">
        <v>8</v>
      </c>
      <c r="J112" s="163" t="s">
        <v>8</v>
      </c>
      <c r="K112" s="47">
        <v>0.16</v>
      </c>
      <c r="L112" s="661">
        <v>3.3</v>
      </c>
      <c r="M112" s="5">
        <f t="shared" si="3"/>
        <v>528</v>
      </c>
      <c r="N112" s="5">
        <v>80440100214</v>
      </c>
      <c r="O112" s="5">
        <v>80440100214</v>
      </c>
      <c r="P112" s="106"/>
      <c r="Q112" s="106"/>
    </row>
    <row r="113" spans="1:17" x14ac:dyDescent="0.2">
      <c r="A113" s="79" t="s">
        <v>733</v>
      </c>
      <c r="B113" s="771" t="s">
        <v>738</v>
      </c>
      <c r="C113" s="626" t="s">
        <v>654</v>
      </c>
      <c r="D113" s="355" t="s">
        <v>424</v>
      </c>
      <c r="E113" s="24"/>
      <c r="F113" s="24"/>
      <c r="G113" s="24"/>
      <c r="H113" s="157"/>
      <c r="I113" s="25"/>
      <c r="J113" s="253" t="s">
        <v>8</v>
      </c>
      <c r="K113" s="255">
        <v>0.29499999999999998</v>
      </c>
      <c r="L113" s="668">
        <v>4</v>
      </c>
      <c r="M113" s="254">
        <f t="shared" si="3"/>
        <v>1180</v>
      </c>
      <c r="N113" s="254"/>
      <c r="O113" s="254"/>
      <c r="P113" s="256" t="s">
        <v>173</v>
      </c>
      <c r="Q113" s="256"/>
    </row>
    <row r="114" spans="1:17" x14ac:dyDescent="0.2">
      <c r="A114" s="84" t="s">
        <v>733</v>
      </c>
      <c r="B114" s="774" t="s">
        <v>738</v>
      </c>
      <c r="C114" s="624"/>
      <c r="D114" s="747"/>
      <c r="E114" s="22"/>
      <c r="F114" s="22"/>
      <c r="G114" s="22"/>
      <c r="H114" s="158"/>
      <c r="I114" s="23"/>
      <c r="J114" s="235" t="s">
        <v>8</v>
      </c>
      <c r="K114" s="58">
        <v>0.23</v>
      </c>
      <c r="L114" s="663">
        <v>4</v>
      </c>
      <c r="M114" s="61">
        <f t="shared" si="3"/>
        <v>920</v>
      </c>
      <c r="N114" s="61">
        <v>80440080421</v>
      </c>
      <c r="O114" s="61">
        <v>80440080421</v>
      </c>
      <c r="P114" s="51"/>
      <c r="Q114" s="51"/>
    </row>
    <row r="115" spans="1:17" x14ac:dyDescent="0.2">
      <c r="A115" s="84" t="s">
        <v>733</v>
      </c>
      <c r="B115" s="774" t="s">
        <v>738</v>
      </c>
      <c r="C115" s="624"/>
      <c r="D115" s="747"/>
      <c r="E115" s="22"/>
      <c r="F115" s="22"/>
      <c r="G115" s="22"/>
      <c r="H115" s="158"/>
      <c r="I115" s="23"/>
      <c r="J115" s="235" t="s">
        <v>355</v>
      </c>
      <c r="K115" s="58">
        <v>0.08</v>
      </c>
      <c r="L115" s="663">
        <v>4</v>
      </c>
      <c r="M115" s="61">
        <f t="shared" si="3"/>
        <v>320</v>
      </c>
      <c r="N115" s="61">
        <v>80440080421</v>
      </c>
      <c r="O115" s="61">
        <v>80440080421</v>
      </c>
      <c r="P115" s="51"/>
      <c r="Q115" s="51"/>
    </row>
    <row r="116" spans="1:17" x14ac:dyDescent="0.2">
      <c r="A116" s="80" t="s">
        <v>733</v>
      </c>
      <c r="B116" s="772" t="s">
        <v>738</v>
      </c>
      <c r="C116" s="625"/>
      <c r="D116" s="351"/>
      <c r="E116" s="26"/>
      <c r="F116" s="26"/>
      <c r="G116" s="26"/>
      <c r="H116" s="159"/>
      <c r="I116" s="13"/>
      <c r="J116" s="167" t="s">
        <v>8</v>
      </c>
      <c r="K116" s="45">
        <v>0.22</v>
      </c>
      <c r="L116" s="667">
        <v>4</v>
      </c>
      <c r="M116" s="4">
        <f t="shared" si="3"/>
        <v>880</v>
      </c>
      <c r="N116" s="4">
        <v>80440080421</v>
      </c>
      <c r="O116" s="4">
        <v>80440080421</v>
      </c>
      <c r="P116" s="176" t="s">
        <v>505</v>
      </c>
      <c r="Q116" s="176" t="s">
        <v>506</v>
      </c>
    </row>
    <row r="117" spans="1:17" x14ac:dyDescent="0.2">
      <c r="A117" s="79" t="s">
        <v>733</v>
      </c>
      <c r="B117" s="771" t="s">
        <v>738</v>
      </c>
      <c r="C117" s="626" t="s">
        <v>635</v>
      </c>
      <c r="D117" s="355" t="s">
        <v>176</v>
      </c>
      <c r="E117" s="24"/>
      <c r="F117" s="24"/>
      <c r="G117" s="24"/>
      <c r="H117" s="157"/>
      <c r="I117" s="25"/>
      <c r="J117" s="165" t="s">
        <v>8</v>
      </c>
      <c r="K117" s="44">
        <v>0.22</v>
      </c>
      <c r="L117" s="657">
        <v>5</v>
      </c>
      <c r="M117" s="7">
        <f t="shared" si="3"/>
        <v>1100</v>
      </c>
      <c r="N117" s="7">
        <v>80440110009</v>
      </c>
      <c r="O117" s="7">
        <v>80440110009</v>
      </c>
      <c r="P117" s="216" t="s">
        <v>407</v>
      </c>
      <c r="Q117" s="216" t="s">
        <v>192</v>
      </c>
    </row>
    <row r="118" spans="1:17" x14ac:dyDescent="0.2">
      <c r="A118" s="80"/>
      <c r="B118" s="772"/>
      <c r="C118" s="625"/>
      <c r="D118" s="347"/>
      <c r="E118" s="26"/>
      <c r="F118" s="26"/>
      <c r="G118" s="26"/>
      <c r="H118" s="159"/>
      <c r="I118" s="13"/>
      <c r="J118" s="172" t="s">
        <v>8</v>
      </c>
      <c r="K118" s="99">
        <v>0.05</v>
      </c>
      <c r="L118" s="660">
        <v>4</v>
      </c>
      <c r="M118" s="77">
        <f t="shared" si="3"/>
        <v>200</v>
      </c>
      <c r="N118" s="77"/>
      <c r="O118" s="77"/>
      <c r="P118" s="259" t="s">
        <v>173</v>
      </c>
      <c r="Q118" s="259" t="s">
        <v>408</v>
      </c>
    </row>
    <row r="119" spans="1:17" x14ac:dyDescent="0.2">
      <c r="A119" s="79" t="s">
        <v>735</v>
      </c>
      <c r="B119" s="771" t="s">
        <v>739</v>
      </c>
      <c r="C119" s="626" t="s">
        <v>655</v>
      </c>
      <c r="D119" s="352" t="s">
        <v>73</v>
      </c>
      <c r="E119" s="24">
        <v>0</v>
      </c>
      <c r="F119" s="24">
        <v>0.27</v>
      </c>
      <c r="G119" s="24">
        <v>0.27</v>
      </c>
      <c r="H119" s="157">
        <v>2250</v>
      </c>
      <c r="I119" s="25" t="s">
        <v>8</v>
      </c>
      <c r="J119" s="165" t="s">
        <v>355</v>
      </c>
      <c r="K119" s="44">
        <v>0.28499999999999998</v>
      </c>
      <c r="L119" s="657">
        <v>4.5</v>
      </c>
      <c r="M119" s="7">
        <f t="shared" si="3"/>
        <v>1283</v>
      </c>
      <c r="N119" s="180">
        <v>80440070496</v>
      </c>
      <c r="O119" s="180">
        <v>80440070496</v>
      </c>
      <c r="P119" s="216"/>
      <c r="Q119" s="216"/>
    </row>
    <row r="120" spans="1:17" x14ac:dyDescent="0.2">
      <c r="A120" s="80" t="s">
        <v>736</v>
      </c>
      <c r="B120" s="772" t="s">
        <v>154</v>
      </c>
      <c r="C120" s="625"/>
      <c r="D120" s="347"/>
      <c r="E120" s="26">
        <v>0.28000000000000003</v>
      </c>
      <c r="F120" s="26">
        <v>0.5</v>
      </c>
      <c r="G120" s="26">
        <v>0.21999999999999997</v>
      </c>
      <c r="H120" s="159"/>
      <c r="I120" s="13"/>
      <c r="J120" s="167" t="s">
        <v>355</v>
      </c>
      <c r="K120" s="45">
        <v>0.22</v>
      </c>
      <c r="L120" s="658">
        <v>4.5</v>
      </c>
      <c r="M120" s="4">
        <f t="shared" si="3"/>
        <v>990</v>
      </c>
      <c r="N120" s="62">
        <v>80440070497</v>
      </c>
      <c r="O120" s="62">
        <v>80440070496</v>
      </c>
      <c r="P120" s="176"/>
      <c r="Q120" s="176"/>
    </row>
    <row r="121" spans="1:17" x14ac:dyDescent="0.2">
      <c r="A121" s="79" t="s">
        <v>735</v>
      </c>
      <c r="B121" s="771" t="s">
        <v>739</v>
      </c>
      <c r="C121" s="626" t="s">
        <v>656</v>
      </c>
      <c r="D121" s="352" t="s">
        <v>79</v>
      </c>
      <c r="E121" s="24">
        <v>0</v>
      </c>
      <c r="F121" s="24">
        <v>0.21</v>
      </c>
      <c r="G121" s="24">
        <v>0.21</v>
      </c>
      <c r="H121" s="157">
        <v>2250</v>
      </c>
      <c r="I121" s="25" t="s">
        <v>8</v>
      </c>
      <c r="J121" s="165" t="s">
        <v>8</v>
      </c>
      <c r="K121" s="44">
        <v>0.21</v>
      </c>
      <c r="L121" s="657">
        <v>4</v>
      </c>
      <c r="M121" s="7">
        <f t="shared" si="3"/>
        <v>840</v>
      </c>
      <c r="N121" s="180">
        <v>80440070491</v>
      </c>
      <c r="O121" s="180">
        <v>80440070491</v>
      </c>
      <c r="P121" s="216"/>
      <c r="Q121" s="216"/>
    </row>
    <row r="122" spans="1:17" ht="12" thickBot="1" x14ac:dyDescent="0.25">
      <c r="A122" s="82" t="s">
        <v>735</v>
      </c>
      <c r="B122" s="775" t="s">
        <v>739</v>
      </c>
      <c r="C122" s="624"/>
      <c r="D122" s="350"/>
      <c r="E122" s="22">
        <v>0.22</v>
      </c>
      <c r="F122" s="22">
        <v>0.41</v>
      </c>
      <c r="G122" s="22">
        <v>0.18999999999999997</v>
      </c>
      <c r="H122" s="158"/>
      <c r="I122" s="23"/>
      <c r="J122" s="166" t="s">
        <v>8</v>
      </c>
      <c r="K122" s="369">
        <v>0.20499999999999999</v>
      </c>
      <c r="L122" s="654">
        <v>4</v>
      </c>
      <c r="M122" s="364">
        <f t="shared" si="3"/>
        <v>820</v>
      </c>
      <c r="N122" s="9">
        <v>80440070492</v>
      </c>
      <c r="O122" s="9">
        <v>80440070491</v>
      </c>
      <c r="P122" s="51"/>
      <c r="Q122" s="51"/>
    </row>
    <row r="123" spans="1:17" x14ac:dyDescent="0.2">
      <c r="A123" s="82" t="s">
        <v>735</v>
      </c>
      <c r="B123" s="775" t="s">
        <v>739</v>
      </c>
      <c r="C123" s="624"/>
      <c r="D123" s="349"/>
      <c r="E123" s="22">
        <v>0.44</v>
      </c>
      <c r="F123" s="22">
        <v>0.61</v>
      </c>
      <c r="G123" s="22">
        <v>0.16999999999999998</v>
      </c>
      <c r="H123" s="158"/>
      <c r="I123" s="23"/>
      <c r="J123" s="166" t="s">
        <v>8</v>
      </c>
      <c r="K123" s="701">
        <v>0.185</v>
      </c>
      <c r="L123" s="704">
        <v>3.5</v>
      </c>
      <c r="M123" s="699">
        <f t="shared" si="3"/>
        <v>648</v>
      </c>
      <c r="N123" s="9">
        <v>80440070493</v>
      </c>
      <c r="O123" s="9">
        <v>80440070491</v>
      </c>
      <c r="P123" s="51"/>
      <c r="Q123" s="51"/>
    </row>
    <row r="124" spans="1:17" ht="12" thickBot="1" x14ac:dyDescent="0.25">
      <c r="A124" s="82" t="s">
        <v>734</v>
      </c>
      <c r="B124" s="775" t="s">
        <v>740</v>
      </c>
      <c r="C124" s="624"/>
      <c r="D124" s="349"/>
      <c r="E124" s="22"/>
      <c r="F124" s="22"/>
      <c r="G124" s="22"/>
      <c r="H124" s="158"/>
      <c r="I124" s="23"/>
      <c r="J124" s="166"/>
      <c r="K124" s="703">
        <v>0.16500000000000001</v>
      </c>
      <c r="L124" s="704">
        <v>6</v>
      </c>
      <c r="M124" s="700">
        <f t="shared" si="3"/>
        <v>990</v>
      </c>
      <c r="N124" s="9"/>
      <c r="O124" s="9"/>
      <c r="P124" s="51"/>
      <c r="Q124" s="51"/>
    </row>
    <row r="125" spans="1:17" x14ac:dyDescent="0.2">
      <c r="A125" s="82" t="s">
        <v>734</v>
      </c>
      <c r="B125" s="775" t="s">
        <v>740</v>
      </c>
      <c r="C125" s="624"/>
      <c r="D125" s="217" t="s">
        <v>413</v>
      </c>
      <c r="E125" s="358"/>
      <c r="F125" s="358"/>
      <c r="G125" s="358"/>
      <c r="H125" s="359"/>
      <c r="I125" s="221"/>
      <c r="J125" s="218" t="s">
        <v>8</v>
      </c>
      <c r="K125" s="482">
        <v>5.5E-2</v>
      </c>
      <c r="L125" s="665">
        <v>5</v>
      </c>
      <c r="M125" s="481">
        <f t="shared" si="3"/>
        <v>275</v>
      </c>
      <c r="N125" s="219">
        <v>80440070493</v>
      </c>
      <c r="O125" s="219">
        <v>80440070491</v>
      </c>
      <c r="P125" s="223" t="s">
        <v>224</v>
      </c>
      <c r="Q125" s="222"/>
    </row>
    <row r="126" spans="1:17" x14ac:dyDescent="0.2">
      <c r="A126" s="80" t="s">
        <v>733</v>
      </c>
      <c r="B126" s="772" t="s">
        <v>738</v>
      </c>
      <c r="C126" s="625"/>
      <c r="D126" s="132" t="s">
        <v>512</v>
      </c>
      <c r="E126" s="133"/>
      <c r="F126" s="133"/>
      <c r="G126" s="133"/>
      <c r="H126" s="177"/>
      <c r="I126" s="134"/>
      <c r="J126" s="173" t="s">
        <v>355</v>
      </c>
      <c r="K126" s="136">
        <v>0.1</v>
      </c>
      <c r="L126" s="669">
        <v>9.3000000000000007</v>
      </c>
      <c r="M126" s="135">
        <f t="shared" si="3"/>
        <v>930</v>
      </c>
      <c r="N126" s="135">
        <v>80440070547</v>
      </c>
      <c r="O126" s="135">
        <v>80440070560</v>
      </c>
      <c r="P126" s="223" t="s">
        <v>224</v>
      </c>
      <c r="Q126" s="137"/>
    </row>
    <row r="127" spans="1:17" x14ac:dyDescent="0.2">
      <c r="A127" s="79" t="s">
        <v>734</v>
      </c>
      <c r="B127" s="771" t="s">
        <v>740</v>
      </c>
      <c r="C127" s="626" t="s">
        <v>657</v>
      </c>
      <c r="D127" s="352" t="s">
        <v>478</v>
      </c>
      <c r="E127" s="24"/>
      <c r="F127" s="24"/>
      <c r="G127" s="24"/>
      <c r="H127" s="157"/>
      <c r="I127" s="25"/>
      <c r="J127" s="165" t="s">
        <v>133</v>
      </c>
      <c r="K127" s="44">
        <v>0.20499999999999999</v>
      </c>
      <c r="L127" s="657">
        <v>7.5</v>
      </c>
      <c r="M127" s="7">
        <f t="shared" si="3"/>
        <v>1538</v>
      </c>
      <c r="N127" s="7">
        <v>80440080436</v>
      </c>
      <c r="O127" s="7">
        <v>80440070485</v>
      </c>
      <c r="P127" s="216" t="s">
        <v>171</v>
      </c>
      <c r="Q127" s="216"/>
    </row>
    <row r="128" spans="1:17" x14ac:dyDescent="0.2">
      <c r="A128" s="82" t="s">
        <v>736</v>
      </c>
      <c r="B128" s="775" t="s">
        <v>154</v>
      </c>
      <c r="C128" s="624"/>
      <c r="D128" s="37"/>
      <c r="E128" s="22"/>
      <c r="F128" s="22"/>
      <c r="G128" s="22"/>
      <c r="H128" s="158"/>
      <c r="I128" s="23"/>
      <c r="J128" s="166" t="s">
        <v>8</v>
      </c>
      <c r="K128" s="48">
        <v>0.08</v>
      </c>
      <c r="L128" s="654">
        <v>5</v>
      </c>
      <c r="M128" s="9">
        <f t="shared" si="3"/>
        <v>400</v>
      </c>
      <c r="N128" s="9">
        <v>80440080436</v>
      </c>
      <c r="O128" s="9">
        <v>80440070485</v>
      </c>
      <c r="P128" s="436"/>
      <c r="Q128" s="51"/>
    </row>
    <row r="129" spans="1:17" x14ac:dyDescent="0.2">
      <c r="A129" s="82" t="s">
        <v>735</v>
      </c>
      <c r="B129" s="775" t="s">
        <v>739</v>
      </c>
      <c r="C129" s="624"/>
      <c r="D129" s="37"/>
      <c r="E129" s="22">
        <v>0</v>
      </c>
      <c r="F129" s="22">
        <v>0.6</v>
      </c>
      <c r="G129" s="22">
        <v>0.6</v>
      </c>
      <c r="H129" s="158"/>
      <c r="I129" s="23" t="s">
        <v>8</v>
      </c>
      <c r="J129" s="166" t="s">
        <v>8</v>
      </c>
      <c r="K129" s="58">
        <v>0.28000000000000003</v>
      </c>
      <c r="L129" s="663">
        <v>3.5</v>
      </c>
      <c r="M129" s="61">
        <f t="shared" si="3"/>
        <v>980</v>
      </c>
      <c r="N129" s="61">
        <v>80440080434</v>
      </c>
      <c r="O129" s="61">
        <v>80440080433</v>
      </c>
      <c r="P129" s="437" t="s">
        <v>423</v>
      </c>
      <c r="Q129" s="51"/>
    </row>
    <row r="130" spans="1:17" x14ac:dyDescent="0.2">
      <c r="A130" s="375" t="s">
        <v>733</v>
      </c>
      <c r="B130" s="781" t="s">
        <v>738</v>
      </c>
      <c r="C130" s="633" t="s">
        <v>658</v>
      </c>
      <c r="D130" s="376" t="s">
        <v>436</v>
      </c>
      <c r="E130" s="731"/>
      <c r="F130" s="731"/>
      <c r="G130" s="731"/>
      <c r="H130" s="732"/>
      <c r="I130" s="733"/>
      <c r="J130" s="376" t="s">
        <v>133</v>
      </c>
      <c r="K130" s="378">
        <v>0.19</v>
      </c>
      <c r="L130" s="672">
        <v>4.2</v>
      </c>
      <c r="M130" s="377">
        <f t="shared" si="3"/>
        <v>798</v>
      </c>
      <c r="N130" s="377">
        <v>80440080275</v>
      </c>
      <c r="O130" s="377">
        <v>80440080275</v>
      </c>
      <c r="P130" s="379" t="s">
        <v>437</v>
      </c>
      <c r="Q130" s="379"/>
    </row>
    <row r="131" spans="1:17" x14ac:dyDescent="0.2">
      <c r="A131" s="300" t="s">
        <v>733</v>
      </c>
      <c r="B131" s="782" t="s">
        <v>738</v>
      </c>
      <c r="C131" s="634"/>
      <c r="D131" s="301"/>
      <c r="E131" s="734"/>
      <c r="F131" s="734"/>
      <c r="G131" s="734"/>
      <c r="H131" s="735"/>
      <c r="I131" s="736"/>
      <c r="J131" s="380" t="s">
        <v>11</v>
      </c>
      <c r="K131" s="382">
        <v>0.245</v>
      </c>
      <c r="L131" s="673">
        <v>3.5</v>
      </c>
      <c r="M131" s="381">
        <f t="shared" si="3"/>
        <v>858</v>
      </c>
      <c r="N131" s="381"/>
      <c r="O131" s="381"/>
      <c r="P131" s="384" t="s">
        <v>173</v>
      </c>
      <c r="Q131" s="383"/>
    </row>
    <row r="132" spans="1:17" x14ac:dyDescent="0.2">
      <c r="A132" s="79" t="s">
        <v>735</v>
      </c>
      <c r="B132" s="771" t="s">
        <v>739</v>
      </c>
      <c r="C132" s="628" t="s">
        <v>659</v>
      </c>
      <c r="D132" s="352" t="s">
        <v>75</v>
      </c>
      <c r="E132" s="24">
        <v>0</v>
      </c>
      <c r="F132" s="24">
        <v>0.36</v>
      </c>
      <c r="G132" s="24">
        <v>0.36</v>
      </c>
      <c r="H132" s="157">
        <v>1800</v>
      </c>
      <c r="I132" s="25" t="s">
        <v>8</v>
      </c>
      <c r="J132" s="165" t="s">
        <v>8</v>
      </c>
      <c r="K132" s="56">
        <v>0.36</v>
      </c>
      <c r="L132" s="662">
        <v>4.5</v>
      </c>
      <c r="M132" s="180">
        <f t="shared" si="3"/>
        <v>1620</v>
      </c>
      <c r="N132" s="180">
        <v>80440110049</v>
      </c>
      <c r="O132" s="180">
        <v>80440070373</v>
      </c>
      <c r="P132" s="216" t="s">
        <v>406</v>
      </c>
      <c r="Q132" s="216"/>
    </row>
    <row r="133" spans="1:17" x14ac:dyDescent="0.2">
      <c r="A133" s="240" t="s">
        <v>735</v>
      </c>
      <c r="B133" s="783" t="s">
        <v>739</v>
      </c>
      <c r="C133" s="635"/>
      <c r="D133" s="499"/>
      <c r="E133" s="365"/>
      <c r="F133" s="365"/>
      <c r="G133" s="365"/>
      <c r="H133" s="366"/>
      <c r="I133" s="367"/>
      <c r="J133" s="368" t="s">
        <v>8</v>
      </c>
      <c r="K133" s="462">
        <v>0.185</v>
      </c>
      <c r="L133" s="674">
        <v>4.5</v>
      </c>
      <c r="M133" s="461">
        <f t="shared" si="3"/>
        <v>833</v>
      </c>
      <c r="N133" s="461">
        <v>80440110334</v>
      </c>
      <c r="O133" s="461">
        <v>80440110335</v>
      </c>
      <c r="P133" s="432" t="s">
        <v>174</v>
      </c>
      <c r="Q133" s="432" t="s">
        <v>511</v>
      </c>
    </row>
    <row r="134" spans="1:17" x14ac:dyDescent="0.2">
      <c r="A134" s="81" t="s">
        <v>733</v>
      </c>
      <c r="B134" s="778" t="s">
        <v>738</v>
      </c>
      <c r="C134" s="627" t="s">
        <v>660</v>
      </c>
      <c r="D134" s="353" t="s">
        <v>513</v>
      </c>
      <c r="E134" s="29"/>
      <c r="F134" s="29"/>
      <c r="G134" s="29"/>
      <c r="H134" s="113"/>
      <c r="I134" s="30"/>
      <c r="J134" s="163" t="s">
        <v>11</v>
      </c>
      <c r="K134" s="57">
        <v>0.245</v>
      </c>
      <c r="L134" s="675">
        <v>3</v>
      </c>
      <c r="M134" s="125">
        <f t="shared" si="3"/>
        <v>735</v>
      </c>
      <c r="N134" s="125">
        <v>80440110469</v>
      </c>
      <c r="O134" s="125">
        <v>80440110470</v>
      </c>
      <c r="P134" s="106"/>
      <c r="Q134" s="106" t="s">
        <v>514</v>
      </c>
    </row>
    <row r="135" spans="1:17" x14ac:dyDescent="0.2">
      <c r="A135" s="500" t="s">
        <v>734</v>
      </c>
      <c r="B135" s="779" t="s">
        <v>740</v>
      </c>
      <c r="C135" s="636" t="s">
        <v>661</v>
      </c>
      <c r="D135" s="720" t="s">
        <v>515</v>
      </c>
      <c r="E135" s="469"/>
      <c r="F135" s="469"/>
      <c r="G135" s="469"/>
      <c r="H135" s="470"/>
      <c r="I135" s="471"/>
      <c r="J135" s="388" t="s">
        <v>133</v>
      </c>
      <c r="K135" s="456">
        <v>0.11</v>
      </c>
      <c r="L135" s="719">
        <v>6.1</v>
      </c>
      <c r="M135" s="472">
        <f t="shared" ref="M135:M166" si="4">ROUND(K135*L135*1000,0)</f>
        <v>671</v>
      </c>
      <c r="N135" s="472">
        <v>80440070364</v>
      </c>
      <c r="O135" s="472">
        <v>80440070364</v>
      </c>
      <c r="P135" s="473" t="s">
        <v>516</v>
      </c>
      <c r="Q135" s="473"/>
    </row>
    <row r="136" spans="1:17" x14ac:dyDescent="0.2">
      <c r="A136" s="79" t="s">
        <v>736</v>
      </c>
      <c r="B136" s="771" t="s">
        <v>154</v>
      </c>
      <c r="C136" s="626" t="s">
        <v>662</v>
      </c>
      <c r="D136" s="352" t="s">
        <v>136</v>
      </c>
      <c r="E136" s="24">
        <v>0</v>
      </c>
      <c r="F136" s="24">
        <v>1.18</v>
      </c>
      <c r="G136" s="24">
        <v>1.18</v>
      </c>
      <c r="H136" s="157">
        <v>18078</v>
      </c>
      <c r="I136" s="25" t="s">
        <v>137</v>
      </c>
      <c r="J136" s="165" t="s">
        <v>133</v>
      </c>
      <c r="K136" s="56">
        <v>1</v>
      </c>
      <c r="L136" s="657">
        <v>6</v>
      </c>
      <c r="M136" s="7">
        <f t="shared" si="4"/>
        <v>6000</v>
      </c>
      <c r="N136" s="7">
        <v>80440110109</v>
      </c>
      <c r="O136" s="7">
        <v>80440110109</v>
      </c>
      <c r="P136" s="216"/>
      <c r="Q136" s="216"/>
    </row>
    <row r="137" spans="1:17" ht="11.25" customHeight="1" x14ac:dyDescent="0.2">
      <c r="A137" s="80" t="s">
        <v>733</v>
      </c>
      <c r="B137" s="772" t="s">
        <v>738</v>
      </c>
      <c r="C137" s="625"/>
      <c r="D137" s="38" t="s">
        <v>184</v>
      </c>
      <c r="E137" s="26"/>
      <c r="F137" s="26"/>
      <c r="G137" s="26"/>
      <c r="H137" s="159"/>
      <c r="I137" s="13"/>
      <c r="J137" s="167" t="s">
        <v>133</v>
      </c>
      <c r="K137" s="45">
        <v>0.18</v>
      </c>
      <c r="L137" s="658">
        <v>6</v>
      </c>
      <c r="M137" s="4">
        <f t="shared" si="4"/>
        <v>1080</v>
      </c>
      <c r="N137" s="4">
        <v>80440110109</v>
      </c>
      <c r="O137" s="4">
        <v>80440110109</v>
      </c>
      <c r="P137" s="176"/>
      <c r="Q137" s="176"/>
    </row>
    <row r="138" spans="1:17" x14ac:dyDescent="0.2">
      <c r="A138" s="79" t="s">
        <v>733</v>
      </c>
      <c r="B138" s="771" t="s">
        <v>738</v>
      </c>
      <c r="C138" s="626" t="s">
        <v>663</v>
      </c>
      <c r="D138" s="352" t="s">
        <v>69</v>
      </c>
      <c r="E138" s="24">
        <v>0</v>
      </c>
      <c r="F138" s="24">
        <v>0.14000000000000001</v>
      </c>
      <c r="G138" s="24">
        <v>0.14000000000000001</v>
      </c>
      <c r="H138" s="157">
        <v>855</v>
      </c>
      <c r="I138" s="25" t="s">
        <v>8</v>
      </c>
      <c r="J138" s="165" t="s">
        <v>8</v>
      </c>
      <c r="K138" s="44">
        <v>0.14000000000000001</v>
      </c>
      <c r="L138" s="657">
        <v>3</v>
      </c>
      <c r="M138" s="7">
        <f t="shared" si="4"/>
        <v>420</v>
      </c>
      <c r="N138" s="7">
        <v>80440070383</v>
      </c>
      <c r="O138" s="7">
        <v>80440070382</v>
      </c>
      <c r="P138" s="216" t="s">
        <v>414</v>
      </c>
      <c r="Q138" s="216"/>
    </row>
    <row r="139" spans="1:17" x14ac:dyDescent="0.2">
      <c r="A139" s="79" t="s">
        <v>733</v>
      </c>
      <c r="B139" s="771" t="s">
        <v>738</v>
      </c>
      <c r="C139" s="626" t="s">
        <v>664</v>
      </c>
      <c r="D139" s="355" t="s">
        <v>425</v>
      </c>
      <c r="E139" s="24"/>
      <c r="F139" s="24"/>
      <c r="G139" s="24"/>
      <c r="H139" s="157"/>
      <c r="I139" s="25"/>
      <c r="J139" s="230" t="s">
        <v>8</v>
      </c>
      <c r="K139" s="56">
        <v>0.06</v>
      </c>
      <c r="L139" s="662">
        <v>4</v>
      </c>
      <c r="M139" s="180">
        <f t="shared" si="4"/>
        <v>240</v>
      </c>
      <c r="N139" s="180">
        <v>80440080219</v>
      </c>
      <c r="O139" s="180">
        <v>80440080056</v>
      </c>
      <c r="P139" s="216"/>
      <c r="Q139" s="216"/>
    </row>
    <row r="140" spans="1:17" x14ac:dyDescent="0.2">
      <c r="A140" s="80" t="s">
        <v>733</v>
      </c>
      <c r="B140" s="772" t="s">
        <v>738</v>
      </c>
      <c r="C140" s="625"/>
      <c r="D140" s="351"/>
      <c r="E140" s="26"/>
      <c r="F140" s="26"/>
      <c r="G140" s="26"/>
      <c r="H140" s="159"/>
      <c r="I140" s="13"/>
      <c r="J140" s="172" t="s">
        <v>8</v>
      </c>
      <c r="K140" s="99">
        <v>0.505</v>
      </c>
      <c r="L140" s="660">
        <v>4</v>
      </c>
      <c r="M140" s="77">
        <f t="shared" si="4"/>
        <v>2020</v>
      </c>
      <c r="N140" s="77"/>
      <c r="O140" s="77"/>
      <c r="P140" s="259" t="s">
        <v>173</v>
      </c>
      <c r="Q140" s="259"/>
    </row>
    <row r="141" spans="1:17" ht="12" thickBot="1" x14ac:dyDescent="0.25">
      <c r="A141" s="373" t="s">
        <v>733</v>
      </c>
      <c r="B141" s="784" t="s">
        <v>738</v>
      </c>
      <c r="C141" s="637" t="s">
        <v>665</v>
      </c>
      <c r="D141" s="717" t="s">
        <v>203</v>
      </c>
      <c r="E141" s="31"/>
      <c r="F141" s="31"/>
      <c r="G141" s="31"/>
      <c r="H141" s="362"/>
      <c r="I141" s="32"/>
      <c r="J141" s="714" t="s">
        <v>190</v>
      </c>
      <c r="K141" s="328">
        <v>0.23</v>
      </c>
      <c r="L141" s="715">
        <v>0</v>
      </c>
      <c r="M141" s="327">
        <f t="shared" si="4"/>
        <v>0</v>
      </c>
      <c r="N141" s="182">
        <v>80440080203</v>
      </c>
      <c r="O141" s="182">
        <v>80440080203</v>
      </c>
      <c r="P141" s="716" t="s">
        <v>178</v>
      </c>
      <c r="Q141" s="716" t="s">
        <v>726</v>
      </c>
    </row>
    <row r="142" spans="1:17" x14ac:dyDescent="0.2">
      <c r="A142" s="214" t="s">
        <v>735</v>
      </c>
      <c r="B142" s="785" t="s">
        <v>739</v>
      </c>
      <c r="C142" s="638" t="s">
        <v>666</v>
      </c>
      <c r="D142" s="352" t="s">
        <v>94</v>
      </c>
      <c r="E142" s="24">
        <v>0</v>
      </c>
      <c r="F142" s="24">
        <v>1.1200000000000001</v>
      </c>
      <c r="G142" s="24">
        <v>1.1200000000000001</v>
      </c>
      <c r="H142" s="157">
        <v>5600</v>
      </c>
      <c r="I142" s="25" t="s">
        <v>134</v>
      </c>
      <c r="J142" s="165" t="s">
        <v>133</v>
      </c>
      <c r="K142" s="701">
        <v>0.78</v>
      </c>
      <c r="L142" s="697">
        <v>5</v>
      </c>
      <c r="M142" s="699">
        <f t="shared" si="4"/>
        <v>3900</v>
      </c>
      <c r="N142" s="7">
        <v>80440080420</v>
      </c>
      <c r="O142" s="7">
        <v>80440080420</v>
      </c>
      <c r="P142" s="216" t="s">
        <v>502</v>
      </c>
      <c r="Q142" s="216"/>
    </row>
    <row r="143" spans="1:17" ht="12" thickBot="1" x14ac:dyDescent="0.25">
      <c r="A143" s="505" t="s">
        <v>735</v>
      </c>
      <c r="B143" s="786" t="s">
        <v>739</v>
      </c>
      <c r="C143" s="707"/>
      <c r="D143" s="687"/>
      <c r="E143" s="318"/>
      <c r="F143" s="318"/>
      <c r="G143" s="318"/>
      <c r="H143" s="319"/>
      <c r="I143" s="320"/>
      <c r="J143" s="174"/>
      <c r="K143" s="702">
        <v>0.23</v>
      </c>
      <c r="L143" s="708">
        <v>3</v>
      </c>
      <c r="M143" s="696">
        <f t="shared" si="4"/>
        <v>690</v>
      </c>
      <c r="N143" s="52">
        <v>80440080420</v>
      </c>
      <c r="O143" s="52">
        <v>80440080420</v>
      </c>
      <c r="P143" s="271"/>
      <c r="Q143" s="271"/>
    </row>
    <row r="144" spans="1:17" x14ac:dyDescent="0.2">
      <c r="A144" s="86"/>
      <c r="B144" s="787"/>
      <c r="C144" s="639"/>
      <c r="D144" s="217" t="s">
        <v>499</v>
      </c>
      <c r="E144" s="358"/>
      <c r="F144" s="358"/>
      <c r="G144" s="358"/>
      <c r="H144" s="359"/>
      <c r="I144" s="221"/>
      <c r="J144" s="480" t="s">
        <v>133</v>
      </c>
      <c r="K144" s="482">
        <v>0.03</v>
      </c>
      <c r="L144" s="710">
        <v>4</v>
      </c>
      <c r="M144" s="481">
        <f t="shared" si="4"/>
        <v>120</v>
      </c>
      <c r="N144" s="481">
        <v>80440080435</v>
      </c>
      <c r="O144" s="481">
        <v>80440080433</v>
      </c>
      <c r="P144" s="483" t="s">
        <v>224</v>
      </c>
      <c r="Q144" s="222" t="s">
        <v>501</v>
      </c>
    </row>
    <row r="145" spans="1:17" x14ac:dyDescent="0.2">
      <c r="A145" s="86"/>
      <c r="B145" s="787"/>
      <c r="C145" s="639"/>
      <c r="D145" s="217"/>
      <c r="E145" s="358"/>
      <c r="F145" s="358"/>
      <c r="G145" s="358"/>
      <c r="H145" s="359"/>
      <c r="I145" s="221"/>
      <c r="J145" s="480" t="s">
        <v>8</v>
      </c>
      <c r="K145" s="482">
        <v>0.09</v>
      </c>
      <c r="L145" s="710">
        <v>4</v>
      </c>
      <c r="M145" s="481">
        <f t="shared" si="4"/>
        <v>360</v>
      </c>
      <c r="N145" s="481">
        <v>80440080435</v>
      </c>
      <c r="O145" s="481">
        <v>80440080433</v>
      </c>
      <c r="P145" s="483"/>
      <c r="Q145" s="222"/>
    </row>
    <row r="146" spans="1:17" x14ac:dyDescent="0.2">
      <c r="A146" s="86"/>
      <c r="B146" s="787"/>
      <c r="C146" s="639"/>
      <c r="D146" s="217" t="s">
        <v>500</v>
      </c>
      <c r="E146" s="358"/>
      <c r="F146" s="358"/>
      <c r="G146" s="358"/>
      <c r="H146" s="359"/>
      <c r="I146" s="221"/>
      <c r="J146" s="218" t="s">
        <v>8</v>
      </c>
      <c r="K146" s="220">
        <v>4.4999999999999998E-2</v>
      </c>
      <c r="L146" s="665">
        <v>4</v>
      </c>
      <c r="M146" s="219">
        <f t="shared" si="4"/>
        <v>180</v>
      </c>
      <c r="N146" s="219">
        <v>80440080420</v>
      </c>
      <c r="O146" s="219">
        <v>80440080420</v>
      </c>
      <c r="P146" s="223" t="s">
        <v>224</v>
      </c>
      <c r="Q146" s="222"/>
    </row>
    <row r="147" spans="1:17" x14ac:dyDescent="0.2">
      <c r="A147" s="214" t="s">
        <v>735</v>
      </c>
      <c r="B147" s="785" t="s">
        <v>739</v>
      </c>
      <c r="C147" s="638" t="s">
        <v>667</v>
      </c>
      <c r="D147" s="156" t="s">
        <v>422</v>
      </c>
      <c r="E147" s="24"/>
      <c r="F147" s="24"/>
      <c r="G147" s="24"/>
      <c r="H147" s="157"/>
      <c r="I147" s="25"/>
      <c r="J147" s="165" t="s">
        <v>8</v>
      </c>
      <c r="K147" s="44">
        <v>0.33500000000000002</v>
      </c>
      <c r="L147" s="657">
        <v>3.5</v>
      </c>
      <c r="M147" s="7">
        <f t="shared" si="4"/>
        <v>1173</v>
      </c>
      <c r="N147" s="7">
        <v>80440080434</v>
      </c>
      <c r="O147" s="7">
        <v>80440080433</v>
      </c>
      <c r="P147" s="216" t="s">
        <v>423</v>
      </c>
      <c r="Q147" s="216"/>
    </row>
    <row r="148" spans="1:17" x14ac:dyDescent="0.2">
      <c r="A148" s="87"/>
      <c r="B148" s="788"/>
      <c r="C148" s="640"/>
      <c r="D148" s="202"/>
      <c r="E148" s="26"/>
      <c r="F148" s="26"/>
      <c r="G148" s="26"/>
      <c r="H148" s="159"/>
      <c r="I148" s="13"/>
      <c r="J148" s="172"/>
      <c r="K148" s="99">
        <v>0.27500000000000002</v>
      </c>
      <c r="L148" s="660"/>
      <c r="M148" s="77">
        <f t="shared" si="4"/>
        <v>0</v>
      </c>
      <c r="N148" s="77"/>
      <c r="O148" s="77"/>
      <c r="P148" s="259" t="s">
        <v>173</v>
      </c>
      <c r="Q148" s="259"/>
    </row>
    <row r="149" spans="1:17" x14ac:dyDescent="0.2">
      <c r="A149" s="214" t="s">
        <v>733</v>
      </c>
      <c r="B149" s="785" t="s">
        <v>738</v>
      </c>
      <c r="C149" s="638" t="s">
        <v>668</v>
      </c>
      <c r="D149" s="352" t="s">
        <v>88</v>
      </c>
      <c r="E149" s="24">
        <v>0</v>
      </c>
      <c r="F149" s="24">
        <v>0.3</v>
      </c>
      <c r="G149" s="24">
        <v>0.3</v>
      </c>
      <c r="H149" s="157">
        <v>1500</v>
      </c>
      <c r="I149" s="25" t="s">
        <v>133</v>
      </c>
      <c r="J149" s="165" t="s">
        <v>133</v>
      </c>
      <c r="K149" s="44">
        <v>0.125</v>
      </c>
      <c r="L149" s="657">
        <v>4.2</v>
      </c>
      <c r="M149" s="7">
        <f t="shared" si="4"/>
        <v>525</v>
      </c>
      <c r="N149" s="7">
        <v>80440080428</v>
      </c>
      <c r="O149" s="7">
        <v>80440080428</v>
      </c>
      <c r="P149" s="216"/>
      <c r="Q149" s="216"/>
    </row>
    <row r="150" spans="1:17" x14ac:dyDescent="0.2">
      <c r="A150" s="515" t="s">
        <v>733</v>
      </c>
      <c r="B150" s="789" t="s">
        <v>738</v>
      </c>
      <c r="C150" s="709"/>
      <c r="D150" s="354"/>
      <c r="E150" s="27"/>
      <c r="F150" s="27"/>
      <c r="G150" s="27"/>
      <c r="H150" s="197"/>
      <c r="I150" s="28"/>
      <c r="J150" s="170" t="s">
        <v>8</v>
      </c>
      <c r="K150" s="49">
        <v>0.20499999999999999</v>
      </c>
      <c r="L150" s="654">
        <v>3.7</v>
      </c>
      <c r="M150" s="9">
        <f t="shared" si="4"/>
        <v>759</v>
      </c>
      <c r="N150" s="9">
        <v>80440080428</v>
      </c>
      <c r="O150" s="9">
        <v>80440080428</v>
      </c>
      <c r="P150" s="43"/>
      <c r="Q150" s="43"/>
    </row>
    <row r="151" spans="1:17" x14ac:dyDescent="0.2">
      <c r="A151" s="87"/>
      <c r="B151" s="788"/>
      <c r="C151" s="640"/>
      <c r="D151" s="347"/>
      <c r="E151" s="26"/>
      <c r="F151" s="26"/>
      <c r="G151" s="26"/>
      <c r="H151" s="159"/>
      <c r="I151" s="13"/>
      <c r="J151" s="172" t="s">
        <v>8</v>
      </c>
      <c r="K151" s="99">
        <v>0.08</v>
      </c>
      <c r="L151" s="660">
        <v>3</v>
      </c>
      <c r="M151" s="77">
        <f t="shared" si="4"/>
        <v>240</v>
      </c>
      <c r="N151" s="77"/>
      <c r="O151" s="77"/>
      <c r="P151" s="259"/>
      <c r="Q151" s="259"/>
    </row>
    <row r="152" spans="1:17" x14ac:dyDescent="0.2">
      <c r="A152" s="214" t="s">
        <v>733</v>
      </c>
      <c r="B152" s="785" t="s">
        <v>738</v>
      </c>
      <c r="C152" s="638" t="s">
        <v>669</v>
      </c>
      <c r="D152" s="352" t="s">
        <v>67</v>
      </c>
      <c r="E152" s="24">
        <v>0.35</v>
      </c>
      <c r="F152" s="24">
        <v>0.47</v>
      </c>
      <c r="G152" s="24">
        <v>0.12</v>
      </c>
      <c r="H152" s="157"/>
      <c r="I152" s="25"/>
      <c r="J152" s="165" t="s">
        <v>8</v>
      </c>
      <c r="K152" s="44">
        <v>0.125</v>
      </c>
      <c r="L152" s="657">
        <v>3.5</v>
      </c>
      <c r="M152" s="7">
        <f t="shared" si="4"/>
        <v>438</v>
      </c>
      <c r="N152" s="7">
        <v>80440070468</v>
      </c>
      <c r="O152" s="7">
        <v>80440070467</v>
      </c>
      <c r="P152" s="216"/>
      <c r="Q152" s="216"/>
    </row>
    <row r="153" spans="1:17" ht="12" thickBot="1" x14ac:dyDescent="0.25">
      <c r="A153" s="87" t="s">
        <v>735</v>
      </c>
      <c r="B153" s="788" t="s">
        <v>739</v>
      </c>
      <c r="C153" s="640"/>
      <c r="D153" s="347"/>
      <c r="E153" s="26">
        <v>0</v>
      </c>
      <c r="F153" s="26">
        <v>0.34</v>
      </c>
      <c r="G153" s="26">
        <v>0.34</v>
      </c>
      <c r="H153" s="159">
        <v>2205</v>
      </c>
      <c r="I153" s="13" t="s">
        <v>8</v>
      </c>
      <c r="J153" s="167" t="s">
        <v>8</v>
      </c>
      <c r="K153" s="369">
        <v>0.35</v>
      </c>
      <c r="L153" s="658">
        <v>3.5</v>
      </c>
      <c r="M153" s="364">
        <f t="shared" si="4"/>
        <v>1225</v>
      </c>
      <c r="N153" s="4">
        <v>80440070467</v>
      </c>
      <c r="O153" s="4">
        <v>80440070467</v>
      </c>
      <c r="P153" s="176"/>
      <c r="Q153" s="176"/>
    </row>
    <row r="154" spans="1:17" x14ac:dyDescent="0.2">
      <c r="A154" s="214" t="s">
        <v>733</v>
      </c>
      <c r="B154" s="785" t="s">
        <v>738</v>
      </c>
      <c r="C154" s="638" t="s">
        <v>670</v>
      </c>
      <c r="D154" s="352" t="s">
        <v>87</v>
      </c>
      <c r="E154" s="24">
        <v>0</v>
      </c>
      <c r="F154" s="24">
        <v>0.57999999999999996</v>
      </c>
      <c r="G154" s="24">
        <v>0.57999999999999996</v>
      </c>
      <c r="H154" s="157">
        <v>2250</v>
      </c>
      <c r="I154" s="25" t="s">
        <v>133</v>
      </c>
      <c r="J154" s="165" t="s">
        <v>133</v>
      </c>
      <c r="K154" s="701">
        <v>0.26500000000000001</v>
      </c>
      <c r="L154" s="697">
        <v>5.5</v>
      </c>
      <c r="M154" s="699">
        <f t="shared" si="4"/>
        <v>1458</v>
      </c>
      <c r="N154" s="7">
        <v>80440080427</v>
      </c>
      <c r="O154" s="7">
        <v>80440080427</v>
      </c>
      <c r="P154" s="216"/>
      <c r="Q154" s="216"/>
    </row>
    <row r="155" spans="1:17" ht="12" thickBot="1" x14ac:dyDescent="0.25">
      <c r="A155" s="505" t="s">
        <v>733</v>
      </c>
      <c r="B155" s="786" t="s">
        <v>738</v>
      </c>
      <c r="C155" s="707"/>
      <c r="D155" s="687"/>
      <c r="E155" s="318"/>
      <c r="F155" s="318"/>
      <c r="G155" s="318"/>
      <c r="H155" s="319"/>
      <c r="I155" s="320"/>
      <c r="J155" s="174"/>
      <c r="K155" s="702">
        <v>0.06</v>
      </c>
      <c r="L155" s="708">
        <v>3</v>
      </c>
      <c r="M155" s="700">
        <f t="shared" si="4"/>
        <v>180</v>
      </c>
      <c r="N155" s="9"/>
      <c r="O155" s="9"/>
      <c r="P155" s="271"/>
      <c r="Q155" s="271"/>
    </row>
    <row r="156" spans="1:17" x14ac:dyDescent="0.2">
      <c r="A156" s="86" t="s">
        <v>733</v>
      </c>
      <c r="B156" s="787" t="s">
        <v>738</v>
      </c>
      <c r="C156" s="639"/>
      <c r="D156" s="350"/>
      <c r="E156" s="22"/>
      <c r="F156" s="22"/>
      <c r="G156" s="22"/>
      <c r="H156" s="158"/>
      <c r="I156" s="23"/>
      <c r="J156" s="166" t="s">
        <v>8</v>
      </c>
      <c r="K156" s="46">
        <v>0.27</v>
      </c>
      <c r="L156" s="654">
        <v>3</v>
      </c>
      <c r="M156" s="52">
        <f t="shared" si="4"/>
        <v>810</v>
      </c>
      <c r="N156" s="9">
        <v>80440080427</v>
      </c>
      <c r="O156" s="9">
        <v>80440080427</v>
      </c>
      <c r="P156" s="51"/>
      <c r="Q156" s="51"/>
    </row>
    <row r="157" spans="1:17" ht="12" thickBot="1" x14ac:dyDescent="0.25">
      <c r="A157" s="385"/>
      <c r="B157" s="790"/>
      <c r="C157" s="641"/>
      <c r="D157" s="651" t="s">
        <v>438</v>
      </c>
      <c r="E157" s="91"/>
      <c r="F157" s="91"/>
      <c r="G157" s="91"/>
      <c r="H157" s="204"/>
      <c r="I157" s="92"/>
      <c r="J157" s="266" t="s">
        <v>8</v>
      </c>
      <c r="K157" s="268">
        <v>0.28000000000000003</v>
      </c>
      <c r="L157" s="676">
        <v>3</v>
      </c>
      <c r="M157" s="267">
        <f t="shared" si="4"/>
        <v>840</v>
      </c>
      <c r="N157" s="267">
        <v>80440080427</v>
      </c>
      <c r="O157" s="267">
        <v>80440080427</v>
      </c>
      <c r="P157" s="269" t="s">
        <v>173</v>
      </c>
      <c r="Q157" s="269"/>
    </row>
    <row r="158" spans="1:17" s="34" customFormat="1" ht="12" thickBot="1" x14ac:dyDescent="0.25">
      <c r="A158" s="114"/>
      <c r="B158" s="791"/>
      <c r="C158" s="642"/>
      <c r="D158" s="116" t="s">
        <v>158</v>
      </c>
      <c r="E158" s="117"/>
      <c r="F158" s="117"/>
      <c r="G158" s="115"/>
      <c r="H158" s="115"/>
      <c r="I158" s="115"/>
      <c r="J158" s="164"/>
      <c r="K158" s="115"/>
      <c r="L158" s="677"/>
      <c r="M158" s="115">
        <f t="shared" si="4"/>
        <v>0</v>
      </c>
      <c r="N158" s="115"/>
      <c r="O158" s="115"/>
      <c r="P158" s="115"/>
      <c r="Q158" s="115"/>
    </row>
    <row r="159" spans="1:17" x14ac:dyDescent="0.2">
      <c r="A159" s="225" t="s">
        <v>733</v>
      </c>
      <c r="B159" s="792" t="s">
        <v>738</v>
      </c>
      <c r="C159" s="643" t="s">
        <v>671</v>
      </c>
      <c r="D159" s="189" t="s">
        <v>100</v>
      </c>
      <c r="E159" s="190">
        <v>0</v>
      </c>
      <c r="F159" s="190">
        <v>0.23</v>
      </c>
      <c r="G159" s="190">
        <v>0.23</v>
      </c>
      <c r="H159" s="191">
        <v>1035</v>
      </c>
      <c r="I159" s="192" t="s">
        <v>8</v>
      </c>
      <c r="J159" s="193" t="s">
        <v>8</v>
      </c>
      <c r="K159" s="194">
        <v>0.25</v>
      </c>
      <c r="L159" s="653">
        <v>3</v>
      </c>
      <c r="M159" s="188">
        <f t="shared" si="4"/>
        <v>750</v>
      </c>
      <c r="N159" s="188">
        <v>80440140143</v>
      </c>
      <c r="O159" s="188">
        <v>80440140143</v>
      </c>
      <c r="P159" s="226" t="s">
        <v>251</v>
      </c>
      <c r="Q159" s="226"/>
    </row>
    <row r="160" spans="1:17" x14ac:dyDescent="0.2">
      <c r="A160" s="87"/>
      <c r="B160" s="788"/>
      <c r="C160" s="640"/>
      <c r="D160" s="209" t="s">
        <v>204</v>
      </c>
      <c r="E160" s="238"/>
      <c r="F160" s="238"/>
      <c r="G160" s="238"/>
      <c r="H160" s="239"/>
      <c r="I160" s="208"/>
      <c r="J160" s="205" t="s">
        <v>8</v>
      </c>
      <c r="K160" s="207">
        <v>0.115</v>
      </c>
      <c r="L160" s="671">
        <v>3</v>
      </c>
      <c r="M160" s="206">
        <f t="shared" si="4"/>
        <v>345</v>
      </c>
      <c r="N160" s="206">
        <v>80440140143</v>
      </c>
      <c r="O160" s="206">
        <v>80440140143</v>
      </c>
      <c r="P160" s="212" t="s">
        <v>231</v>
      </c>
      <c r="Q160" s="176" t="s">
        <v>205</v>
      </c>
    </row>
    <row r="161" spans="1:17" x14ac:dyDescent="0.2">
      <c r="A161" s="214" t="s">
        <v>734</v>
      </c>
      <c r="B161" s="785" t="s">
        <v>740</v>
      </c>
      <c r="C161" s="638" t="s">
        <v>617</v>
      </c>
      <c r="D161" s="156" t="s">
        <v>97</v>
      </c>
      <c r="E161" s="24">
        <v>0</v>
      </c>
      <c r="F161" s="24">
        <v>2.36</v>
      </c>
      <c r="G161" s="24">
        <v>2.36</v>
      </c>
      <c r="H161" s="157">
        <v>11990</v>
      </c>
      <c r="I161" s="25" t="s">
        <v>133</v>
      </c>
      <c r="J161" s="165" t="s">
        <v>133</v>
      </c>
      <c r="K161" s="44">
        <v>2.36</v>
      </c>
      <c r="L161" s="657">
        <v>5</v>
      </c>
      <c r="M161" s="7">
        <f t="shared" si="4"/>
        <v>11800</v>
      </c>
      <c r="N161" s="180">
        <v>80440140138</v>
      </c>
      <c r="O161" s="180">
        <v>80440140138</v>
      </c>
      <c r="P161" s="216"/>
      <c r="Q161" s="216"/>
    </row>
    <row r="162" spans="1:17" x14ac:dyDescent="0.2">
      <c r="A162" s="82"/>
      <c r="B162" s="775"/>
      <c r="C162" s="624"/>
      <c r="D162" s="217" t="s">
        <v>172</v>
      </c>
      <c r="E162" s="358"/>
      <c r="F162" s="358"/>
      <c r="G162" s="358"/>
      <c r="H162" s="359"/>
      <c r="I162" s="221"/>
      <c r="J162" s="181" t="s">
        <v>190</v>
      </c>
      <c r="K162" s="183">
        <v>5.5E-2</v>
      </c>
      <c r="L162" s="655"/>
      <c r="M162" s="182">
        <f t="shared" si="4"/>
        <v>0</v>
      </c>
      <c r="N162" s="182">
        <v>80440140138</v>
      </c>
      <c r="O162" s="182">
        <v>80440140138</v>
      </c>
      <c r="P162" s="251" t="s">
        <v>261</v>
      </c>
      <c r="Q162" s="184"/>
    </row>
    <row r="163" spans="1:17" x14ac:dyDescent="0.2">
      <c r="A163" s="82"/>
      <c r="B163" s="775"/>
      <c r="C163" s="624"/>
      <c r="D163" s="217" t="s">
        <v>177</v>
      </c>
      <c r="E163" s="358"/>
      <c r="F163" s="358"/>
      <c r="G163" s="358"/>
      <c r="H163" s="359"/>
      <c r="I163" s="221"/>
      <c r="J163" s="218" t="s">
        <v>133</v>
      </c>
      <c r="K163" s="220">
        <v>6.0000000000000001E-3</v>
      </c>
      <c r="L163" s="665">
        <v>5</v>
      </c>
      <c r="M163" s="219">
        <f t="shared" si="4"/>
        <v>30</v>
      </c>
      <c r="N163" s="219">
        <v>80440140138</v>
      </c>
      <c r="O163" s="219">
        <v>80440140138</v>
      </c>
      <c r="P163" s="223" t="s">
        <v>224</v>
      </c>
      <c r="Q163" s="222"/>
    </row>
    <row r="164" spans="1:17" x14ac:dyDescent="0.2">
      <c r="A164" s="82"/>
      <c r="B164" s="775"/>
      <c r="C164" s="624"/>
      <c r="D164" s="217"/>
      <c r="E164" s="358"/>
      <c r="F164" s="358"/>
      <c r="G164" s="358"/>
      <c r="H164" s="359"/>
      <c r="I164" s="221"/>
      <c r="J164" s="218" t="s">
        <v>8</v>
      </c>
      <c r="K164" s="220">
        <v>3.9E-2</v>
      </c>
      <c r="L164" s="665">
        <v>3</v>
      </c>
      <c r="M164" s="219">
        <f t="shared" si="4"/>
        <v>117</v>
      </c>
      <c r="N164" s="219">
        <v>80440140138</v>
      </c>
      <c r="O164" s="219">
        <v>80440140138</v>
      </c>
      <c r="P164" s="222"/>
      <c r="Q164" s="222"/>
    </row>
    <row r="165" spans="1:17" x14ac:dyDescent="0.2">
      <c r="A165" s="82"/>
      <c r="B165" s="775"/>
      <c r="C165" s="624"/>
      <c r="D165" s="217" t="s">
        <v>182</v>
      </c>
      <c r="E165" s="358"/>
      <c r="F165" s="358"/>
      <c r="G165" s="358"/>
      <c r="H165" s="359"/>
      <c r="I165" s="221"/>
      <c r="J165" s="218" t="s">
        <v>133</v>
      </c>
      <c r="K165" s="220">
        <v>5.0000000000000001E-3</v>
      </c>
      <c r="L165" s="665">
        <v>5</v>
      </c>
      <c r="M165" s="219">
        <f t="shared" si="4"/>
        <v>25</v>
      </c>
      <c r="N165" s="219">
        <v>80440140138</v>
      </c>
      <c r="O165" s="219">
        <v>80440140138</v>
      </c>
      <c r="P165" s="223" t="s">
        <v>224</v>
      </c>
      <c r="Q165" s="222"/>
    </row>
    <row r="166" spans="1:17" x14ac:dyDescent="0.2">
      <c r="A166" s="80"/>
      <c r="B166" s="772"/>
      <c r="C166" s="625"/>
      <c r="D166" s="132"/>
      <c r="E166" s="133"/>
      <c r="F166" s="133"/>
      <c r="G166" s="133"/>
      <c r="H166" s="177"/>
      <c r="I166" s="134"/>
      <c r="J166" s="173" t="s">
        <v>8</v>
      </c>
      <c r="K166" s="136">
        <v>9.5000000000000001E-2</v>
      </c>
      <c r="L166" s="669">
        <v>3.5</v>
      </c>
      <c r="M166" s="135">
        <f t="shared" si="4"/>
        <v>333</v>
      </c>
      <c r="N166" s="135">
        <v>80440140138</v>
      </c>
      <c r="O166" s="135">
        <v>80440140138</v>
      </c>
      <c r="P166" s="137"/>
      <c r="Q166" s="137"/>
    </row>
    <row r="167" spans="1:17" x14ac:dyDescent="0.2">
      <c r="A167" s="79" t="s">
        <v>733</v>
      </c>
      <c r="B167" s="771" t="s">
        <v>738</v>
      </c>
      <c r="C167" s="626" t="s">
        <v>672</v>
      </c>
      <c r="D167" s="156" t="s">
        <v>98</v>
      </c>
      <c r="E167" s="24">
        <v>0</v>
      </c>
      <c r="F167" s="24">
        <v>0.32</v>
      </c>
      <c r="G167" s="24">
        <v>0.32</v>
      </c>
      <c r="H167" s="157">
        <v>1350</v>
      </c>
      <c r="I167" s="25" t="s">
        <v>8</v>
      </c>
      <c r="J167" s="165" t="s">
        <v>133</v>
      </c>
      <c r="K167" s="44">
        <v>8.0000000000000002E-3</v>
      </c>
      <c r="L167" s="657">
        <v>5</v>
      </c>
      <c r="M167" s="7">
        <f t="shared" ref="M167:M181" si="5">ROUND(K167*L167*1000,0)</f>
        <v>40</v>
      </c>
      <c r="N167" s="7">
        <v>80440140142</v>
      </c>
      <c r="O167" s="7">
        <v>80440140142</v>
      </c>
      <c r="P167" s="216"/>
      <c r="Q167" s="216"/>
    </row>
    <row r="168" spans="1:17" x14ac:dyDescent="0.2">
      <c r="A168" s="80" t="s">
        <v>733</v>
      </c>
      <c r="B168" s="772" t="s">
        <v>738</v>
      </c>
      <c r="C168" s="625"/>
      <c r="D168" s="202"/>
      <c r="E168" s="26"/>
      <c r="F168" s="26"/>
      <c r="G168" s="26"/>
      <c r="H168" s="159"/>
      <c r="I168" s="13"/>
      <c r="J168" s="167" t="s">
        <v>8</v>
      </c>
      <c r="K168" s="45">
        <v>0.318</v>
      </c>
      <c r="L168" s="658">
        <v>4</v>
      </c>
      <c r="M168" s="4">
        <f t="shared" si="5"/>
        <v>1272</v>
      </c>
      <c r="N168" s="4">
        <v>80440140142</v>
      </c>
      <c r="O168" s="4">
        <v>80440140142</v>
      </c>
      <c r="P168" s="176"/>
      <c r="Q168" s="176"/>
    </row>
    <row r="169" spans="1:17" ht="12" thickBot="1" x14ac:dyDescent="0.25">
      <c r="A169" s="81" t="s">
        <v>735</v>
      </c>
      <c r="B169" s="778" t="s">
        <v>739</v>
      </c>
      <c r="C169" s="627" t="s">
        <v>627</v>
      </c>
      <c r="D169" s="155" t="s">
        <v>99</v>
      </c>
      <c r="E169" s="29">
        <v>0</v>
      </c>
      <c r="F169" s="29">
        <v>1.35</v>
      </c>
      <c r="G169" s="29">
        <v>1.35</v>
      </c>
      <c r="H169" s="113">
        <v>6750</v>
      </c>
      <c r="I169" s="30" t="s">
        <v>133</v>
      </c>
      <c r="J169" s="163" t="s">
        <v>133</v>
      </c>
      <c r="K169" s="47">
        <v>1.32</v>
      </c>
      <c r="L169" s="661">
        <v>5</v>
      </c>
      <c r="M169" s="5">
        <f t="shared" si="5"/>
        <v>6600</v>
      </c>
      <c r="N169" s="5">
        <v>80440140141</v>
      </c>
      <c r="O169" s="5">
        <v>80440140141</v>
      </c>
      <c r="P169" s="106"/>
      <c r="Q169" s="106"/>
    </row>
    <row r="170" spans="1:17" ht="12" thickBot="1" x14ac:dyDescent="0.25">
      <c r="A170" s="114"/>
      <c r="B170" s="791"/>
      <c r="C170" s="642"/>
      <c r="D170" s="116" t="s">
        <v>159</v>
      </c>
      <c r="E170" s="117"/>
      <c r="F170" s="117"/>
      <c r="G170" s="115"/>
      <c r="H170" s="115"/>
      <c r="I170" s="115"/>
      <c r="J170" s="164"/>
      <c r="K170" s="115"/>
      <c r="L170" s="677"/>
      <c r="M170" s="115">
        <f t="shared" si="5"/>
        <v>0</v>
      </c>
      <c r="N170" s="115"/>
      <c r="O170" s="115"/>
      <c r="P170" s="115"/>
      <c r="Q170" s="115"/>
    </row>
    <row r="171" spans="1:17" x14ac:dyDescent="0.2">
      <c r="A171" s="187" t="s">
        <v>733</v>
      </c>
      <c r="B171" s="793" t="s">
        <v>738</v>
      </c>
      <c r="C171" s="623" t="s">
        <v>673</v>
      </c>
      <c r="D171" s="189" t="s">
        <v>108</v>
      </c>
      <c r="E171" s="190">
        <v>0</v>
      </c>
      <c r="F171" s="190">
        <v>0.2</v>
      </c>
      <c r="G171" s="190">
        <v>0.2</v>
      </c>
      <c r="H171" s="191">
        <v>900</v>
      </c>
      <c r="I171" s="192" t="s">
        <v>8</v>
      </c>
      <c r="J171" s="193" t="s">
        <v>8</v>
      </c>
      <c r="K171" s="194">
        <v>3.5000000000000003E-2</v>
      </c>
      <c r="L171" s="653">
        <v>4</v>
      </c>
      <c r="M171" s="188">
        <f t="shared" si="5"/>
        <v>140</v>
      </c>
      <c r="N171" s="188">
        <v>80440130167</v>
      </c>
      <c r="O171" s="188">
        <v>80440130016</v>
      </c>
      <c r="P171" s="226"/>
      <c r="Q171" s="226"/>
    </row>
    <row r="172" spans="1:17" x14ac:dyDescent="0.2">
      <c r="A172" s="82" t="s">
        <v>733</v>
      </c>
      <c r="B172" s="775" t="s">
        <v>738</v>
      </c>
      <c r="C172" s="624"/>
      <c r="D172" s="257"/>
      <c r="E172" s="22"/>
      <c r="F172" s="22"/>
      <c r="G172" s="22"/>
      <c r="H172" s="158"/>
      <c r="I172" s="23"/>
      <c r="J172" s="171" t="s">
        <v>8</v>
      </c>
      <c r="K172" s="97">
        <v>4.4999999999999998E-2</v>
      </c>
      <c r="L172" s="664"/>
      <c r="M172" s="78">
        <f t="shared" si="5"/>
        <v>0</v>
      </c>
      <c r="N172" s="78"/>
      <c r="O172" s="78"/>
      <c r="P172" s="151" t="s">
        <v>173</v>
      </c>
      <c r="Q172" s="151" t="s">
        <v>267</v>
      </c>
    </row>
    <row r="173" spans="1:17" x14ac:dyDescent="0.2">
      <c r="A173" s="82" t="s">
        <v>733</v>
      </c>
      <c r="B173" s="775" t="s">
        <v>738</v>
      </c>
      <c r="C173" s="624"/>
      <c r="D173" s="257"/>
      <c r="E173" s="22"/>
      <c r="F173" s="22"/>
      <c r="G173" s="22"/>
      <c r="H173" s="158"/>
      <c r="I173" s="23"/>
      <c r="J173" s="166" t="s">
        <v>8</v>
      </c>
      <c r="K173" s="48">
        <v>0.155</v>
      </c>
      <c r="L173" s="654">
        <v>3</v>
      </c>
      <c r="M173" s="9">
        <f t="shared" si="5"/>
        <v>465</v>
      </c>
      <c r="N173" s="9">
        <v>80440130167</v>
      </c>
      <c r="O173" s="9">
        <v>80440130016</v>
      </c>
      <c r="P173" s="51"/>
      <c r="Q173" s="51"/>
    </row>
    <row r="174" spans="1:17" x14ac:dyDescent="0.2">
      <c r="A174" s="82" t="s">
        <v>733</v>
      </c>
      <c r="B174" s="775" t="s">
        <v>738</v>
      </c>
      <c r="C174" s="624"/>
      <c r="D174" s="257"/>
      <c r="E174" s="22"/>
      <c r="F174" s="22"/>
      <c r="G174" s="22"/>
      <c r="H174" s="158"/>
      <c r="I174" s="23"/>
      <c r="J174" s="166" t="s">
        <v>355</v>
      </c>
      <c r="K174" s="48">
        <v>2.5000000000000001E-2</v>
      </c>
      <c r="L174" s="654">
        <v>4</v>
      </c>
      <c r="M174" s="9">
        <f t="shared" si="5"/>
        <v>100</v>
      </c>
      <c r="N174" s="237">
        <v>80440130176</v>
      </c>
      <c r="O174" s="237">
        <v>80440130271</v>
      </c>
      <c r="P174" s="51" t="s">
        <v>178</v>
      </c>
      <c r="Q174" s="51"/>
    </row>
    <row r="175" spans="1:17" x14ac:dyDescent="0.2">
      <c r="A175" s="82" t="s">
        <v>733</v>
      </c>
      <c r="B175" s="775" t="s">
        <v>738</v>
      </c>
      <c r="C175" s="624"/>
      <c r="D175" s="217" t="s">
        <v>268</v>
      </c>
      <c r="E175" s="358"/>
      <c r="F175" s="358"/>
      <c r="G175" s="358"/>
      <c r="H175" s="359"/>
      <c r="I175" s="221"/>
      <c r="J175" s="218" t="s">
        <v>8</v>
      </c>
      <c r="K175" s="220">
        <v>4.4999999999999998E-2</v>
      </c>
      <c r="L175" s="665"/>
      <c r="M175" s="219">
        <f t="shared" si="5"/>
        <v>0</v>
      </c>
      <c r="N175" s="219">
        <v>80440130167</v>
      </c>
      <c r="O175" s="219">
        <v>80440130016</v>
      </c>
      <c r="P175" s="223" t="s">
        <v>224</v>
      </c>
      <c r="Q175" s="222"/>
    </row>
    <row r="176" spans="1:17" x14ac:dyDescent="0.2">
      <c r="A176" s="80" t="s">
        <v>733</v>
      </c>
      <c r="B176" s="772" t="s">
        <v>738</v>
      </c>
      <c r="C176" s="625"/>
      <c r="D176" s="132" t="s">
        <v>206</v>
      </c>
      <c r="E176" s="133"/>
      <c r="F176" s="133"/>
      <c r="G176" s="133"/>
      <c r="H176" s="177"/>
      <c r="I176" s="134"/>
      <c r="J176" s="186" t="s">
        <v>190</v>
      </c>
      <c r="K176" s="129">
        <v>0.19500000000000001</v>
      </c>
      <c r="L176" s="656"/>
      <c r="M176" s="128">
        <f t="shared" si="5"/>
        <v>0</v>
      </c>
      <c r="N176" s="128">
        <v>80440130167</v>
      </c>
      <c r="O176" s="128">
        <v>80440130016</v>
      </c>
      <c r="P176" s="130"/>
      <c r="Q176" s="130"/>
    </row>
    <row r="177" spans="1:17" x14ac:dyDescent="0.2">
      <c r="A177" s="79"/>
      <c r="B177" s="771"/>
      <c r="C177" s="626" t="s">
        <v>674</v>
      </c>
      <c r="D177" s="156" t="s">
        <v>101</v>
      </c>
      <c r="E177" s="24"/>
      <c r="F177" s="24"/>
      <c r="G177" s="24"/>
      <c r="H177" s="157"/>
      <c r="I177" s="25"/>
      <c r="J177" s="253" t="s">
        <v>133</v>
      </c>
      <c r="K177" s="255">
        <v>0.47</v>
      </c>
      <c r="L177" s="668"/>
      <c r="M177" s="254">
        <f t="shared" si="5"/>
        <v>0</v>
      </c>
      <c r="N177" s="254"/>
      <c r="O177" s="254"/>
      <c r="P177" s="256" t="s">
        <v>242</v>
      </c>
      <c r="Q177" s="256" t="s">
        <v>262</v>
      </c>
    </row>
    <row r="178" spans="1:17" x14ac:dyDescent="0.2">
      <c r="A178" s="82" t="s">
        <v>734</v>
      </c>
      <c r="B178" s="775" t="s">
        <v>740</v>
      </c>
      <c r="C178" s="624"/>
      <c r="D178" s="257"/>
      <c r="E178" s="22">
        <v>0</v>
      </c>
      <c r="F178" s="22">
        <v>1.84</v>
      </c>
      <c r="G178" s="22">
        <v>1.84</v>
      </c>
      <c r="H178" s="158">
        <v>19620</v>
      </c>
      <c r="I178" s="23" t="s">
        <v>133</v>
      </c>
      <c r="J178" s="166" t="s">
        <v>133</v>
      </c>
      <c r="K178" s="48">
        <v>1.84</v>
      </c>
      <c r="L178" s="654">
        <v>5</v>
      </c>
      <c r="M178" s="9">
        <f t="shared" si="5"/>
        <v>9200</v>
      </c>
      <c r="N178" s="9">
        <v>80440130320</v>
      </c>
      <c r="O178" s="9">
        <v>80440130320</v>
      </c>
      <c r="P178" s="51"/>
      <c r="Q178" s="51"/>
    </row>
    <row r="179" spans="1:17" x14ac:dyDescent="0.2">
      <c r="A179" s="82"/>
      <c r="B179" s="775"/>
      <c r="C179" s="624"/>
      <c r="D179" s="257"/>
      <c r="E179" s="22"/>
      <c r="F179" s="22"/>
      <c r="G179" s="22"/>
      <c r="H179" s="158"/>
      <c r="I179" s="23"/>
      <c r="J179" s="171" t="s">
        <v>133</v>
      </c>
      <c r="K179" s="97">
        <v>0.37</v>
      </c>
      <c r="L179" s="664"/>
      <c r="M179" s="78">
        <f t="shared" si="5"/>
        <v>0</v>
      </c>
      <c r="N179" s="78"/>
      <c r="O179" s="78"/>
      <c r="P179" s="151" t="s">
        <v>242</v>
      </c>
      <c r="Q179" s="151" t="s">
        <v>262</v>
      </c>
    </row>
    <row r="180" spans="1:17" x14ac:dyDescent="0.2">
      <c r="A180" s="80"/>
      <c r="B180" s="772"/>
      <c r="C180" s="625"/>
      <c r="D180" s="132" t="s">
        <v>263</v>
      </c>
      <c r="E180" s="133"/>
      <c r="F180" s="133"/>
      <c r="G180" s="133"/>
      <c r="H180" s="177"/>
      <c r="I180" s="134"/>
      <c r="J180" s="186" t="s">
        <v>190</v>
      </c>
      <c r="K180" s="129">
        <v>5.5E-2</v>
      </c>
      <c r="L180" s="656"/>
      <c r="M180" s="128">
        <f t="shared" si="5"/>
        <v>0</v>
      </c>
      <c r="N180" s="128">
        <v>80440130320</v>
      </c>
      <c r="O180" s="128">
        <v>80440130320</v>
      </c>
      <c r="P180" s="130" t="s">
        <v>261</v>
      </c>
      <c r="Q180" s="130"/>
    </row>
    <row r="181" spans="1:17" x14ac:dyDescent="0.2">
      <c r="A181" s="79" t="s">
        <v>733</v>
      </c>
      <c r="B181" s="771" t="s">
        <v>738</v>
      </c>
      <c r="C181" s="626" t="s">
        <v>675</v>
      </c>
      <c r="D181" s="60" t="s">
        <v>180</v>
      </c>
      <c r="E181" s="145">
        <v>0</v>
      </c>
      <c r="F181" s="145">
        <v>0.44</v>
      </c>
      <c r="G181" s="145">
        <v>0.44</v>
      </c>
      <c r="H181" s="157"/>
      <c r="I181" s="25" t="s">
        <v>8</v>
      </c>
      <c r="J181" s="165" t="s">
        <v>8</v>
      </c>
      <c r="K181" s="44">
        <v>0.38</v>
      </c>
      <c r="L181" s="657">
        <v>3.5</v>
      </c>
      <c r="M181" s="7">
        <f t="shared" si="5"/>
        <v>1330</v>
      </c>
      <c r="N181" s="7">
        <v>80440130359</v>
      </c>
      <c r="O181" s="7">
        <v>80440130359</v>
      </c>
      <c r="P181" s="216" t="s">
        <v>276</v>
      </c>
      <c r="Q181" s="216" t="s">
        <v>278</v>
      </c>
    </row>
    <row r="182" spans="1:17" x14ac:dyDescent="0.2">
      <c r="A182" s="84" t="s">
        <v>733</v>
      </c>
      <c r="B182" s="774" t="s">
        <v>738</v>
      </c>
      <c r="C182" s="629"/>
      <c r="D182" s="41"/>
      <c r="E182" s="149"/>
      <c r="F182" s="149"/>
      <c r="G182" s="149"/>
      <c r="H182" s="197"/>
      <c r="I182" s="28"/>
      <c r="J182" s="326" t="s">
        <v>190</v>
      </c>
      <c r="K182" s="328"/>
      <c r="L182" s="729"/>
      <c r="M182" s="327"/>
      <c r="N182" s="327"/>
      <c r="O182" s="327"/>
      <c r="P182" s="329"/>
      <c r="Q182" s="329"/>
    </row>
    <row r="183" spans="1:17" x14ac:dyDescent="0.2">
      <c r="A183" s="80"/>
      <c r="B183" s="772"/>
      <c r="C183" s="625"/>
      <c r="D183" s="132" t="s">
        <v>198</v>
      </c>
      <c r="E183" s="133"/>
      <c r="F183" s="133"/>
      <c r="G183" s="133"/>
      <c r="H183" s="177"/>
      <c r="I183" s="134"/>
      <c r="J183" s="173" t="s">
        <v>8</v>
      </c>
      <c r="K183" s="136">
        <v>0.05</v>
      </c>
      <c r="L183" s="669">
        <v>3.5</v>
      </c>
      <c r="M183" s="135">
        <f t="shared" ref="M183:M214" si="6">ROUND(K183*L183*1000,0)</f>
        <v>175</v>
      </c>
      <c r="N183" s="135">
        <v>80440130359</v>
      </c>
      <c r="O183" s="135">
        <v>80440130359</v>
      </c>
      <c r="P183" s="137"/>
      <c r="Q183" s="137"/>
    </row>
    <row r="184" spans="1:17" x14ac:dyDescent="0.2">
      <c r="A184" s="79" t="s">
        <v>736</v>
      </c>
      <c r="B184" s="771" t="s">
        <v>154</v>
      </c>
      <c r="C184" s="626" t="s">
        <v>676</v>
      </c>
      <c r="D184" s="156" t="s">
        <v>104</v>
      </c>
      <c r="E184" s="24">
        <v>0</v>
      </c>
      <c r="F184" s="24">
        <v>1.85</v>
      </c>
      <c r="G184" s="24">
        <v>1.85</v>
      </c>
      <c r="H184" s="157">
        <v>10175</v>
      </c>
      <c r="I184" s="25" t="s">
        <v>133</v>
      </c>
      <c r="J184" s="165" t="s">
        <v>133</v>
      </c>
      <c r="K184" s="44">
        <f>1.84+0.01</f>
        <v>1.85</v>
      </c>
      <c r="L184" s="657">
        <v>3</v>
      </c>
      <c r="M184" s="7">
        <f t="shared" si="6"/>
        <v>5550</v>
      </c>
      <c r="N184" s="7">
        <v>80440130318</v>
      </c>
      <c r="O184" s="7">
        <v>80440130318</v>
      </c>
      <c r="P184" s="216"/>
      <c r="Q184" s="127" t="s">
        <v>219</v>
      </c>
    </row>
    <row r="185" spans="1:17" x14ac:dyDescent="0.2">
      <c r="A185" s="82" t="s">
        <v>733</v>
      </c>
      <c r="B185" s="775" t="s">
        <v>738</v>
      </c>
      <c r="C185" s="624"/>
      <c r="D185" s="257"/>
      <c r="E185" s="22">
        <v>1.85</v>
      </c>
      <c r="F185" s="22">
        <v>2.2200000000000002</v>
      </c>
      <c r="G185" s="22">
        <v>0.37000000000000011</v>
      </c>
      <c r="H185" s="158"/>
      <c r="I185" s="23"/>
      <c r="J185" s="166" t="s">
        <v>133</v>
      </c>
      <c r="K185" s="48">
        <v>0.37</v>
      </c>
      <c r="L185" s="654">
        <v>3</v>
      </c>
      <c r="M185" s="9">
        <f t="shared" si="6"/>
        <v>1110</v>
      </c>
      <c r="N185" s="9">
        <v>80440130494</v>
      </c>
      <c r="O185" s="9">
        <v>80440130318</v>
      </c>
      <c r="P185" s="51"/>
      <c r="Q185" s="51"/>
    </row>
    <row r="186" spans="1:17" x14ac:dyDescent="0.2">
      <c r="A186" s="80"/>
      <c r="B186" s="772"/>
      <c r="C186" s="625"/>
      <c r="D186" s="132" t="s">
        <v>274</v>
      </c>
      <c r="E186" s="133"/>
      <c r="F186" s="133"/>
      <c r="G186" s="133"/>
      <c r="H186" s="177"/>
      <c r="I186" s="134"/>
      <c r="J186" s="172"/>
      <c r="K186" s="99">
        <v>0.19</v>
      </c>
      <c r="L186" s="660"/>
      <c r="M186" s="77">
        <f t="shared" si="6"/>
        <v>0</v>
      </c>
      <c r="N186" s="77"/>
      <c r="O186" s="77"/>
      <c r="P186" s="259" t="s">
        <v>173</v>
      </c>
      <c r="Q186" s="259"/>
    </row>
    <row r="187" spans="1:17" x14ac:dyDescent="0.2">
      <c r="A187" s="79" t="s">
        <v>733</v>
      </c>
      <c r="B187" s="771" t="s">
        <v>738</v>
      </c>
      <c r="C187" s="626" t="s">
        <v>618</v>
      </c>
      <c r="D187" s="156" t="s">
        <v>107</v>
      </c>
      <c r="E187" s="24">
        <v>0</v>
      </c>
      <c r="F187" s="24">
        <v>0.16</v>
      </c>
      <c r="G187" s="24">
        <v>0.16</v>
      </c>
      <c r="H187" s="157">
        <v>450</v>
      </c>
      <c r="I187" s="25" t="s">
        <v>8</v>
      </c>
      <c r="J187" s="165" t="s">
        <v>8</v>
      </c>
      <c r="K187" s="44">
        <v>0.14000000000000001</v>
      </c>
      <c r="L187" s="657">
        <v>3</v>
      </c>
      <c r="M187" s="7">
        <f t="shared" si="6"/>
        <v>420</v>
      </c>
      <c r="N187" s="7">
        <v>80440130018</v>
      </c>
      <c r="O187" s="7">
        <v>80440130011</v>
      </c>
      <c r="P187" s="325" t="s">
        <v>191</v>
      </c>
      <c r="Q187" s="216"/>
    </row>
    <row r="188" spans="1:17" x14ac:dyDescent="0.2">
      <c r="A188" s="80" t="s">
        <v>733</v>
      </c>
      <c r="B188" s="772" t="s">
        <v>738</v>
      </c>
      <c r="C188" s="625"/>
      <c r="D188" s="258"/>
      <c r="E188" s="26"/>
      <c r="F188" s="26"/>
      <c r="G188" s="26"/>
      <c r="H188" s="159"/>
      <c r="I188" s="13"/>
      <c r="J188" s="172"/>
      <c r="K188" s="99">
        <v>0.115</v>
      </c>
      <c r="L188" s="660"/>
      <c r="M188" s="77">
        <f t="shared" si="6"/>
        <v>0</v>
      </c>
      <c r="N188" s="77"/>
      <c r="O188" s="77"/>
      <c r="P188" s="259" t="s">
        <v>173</v>
      </c>
      <c r="Q188" s="259"/>
    </row>
    <row r="189" spans="1:17" x14ac:dyDescent="0.2">
      <c r="A189" s="81" t="s">
        <v>735</v>
      </c>
      <c r="B189" s="778" t="s">
        <v>739</v>
      </c>
      <c r="C189" s="627" t="s">
        <v>677</v>
      </c>
      <c r="D189" s="155" t="s">
        <v>102</v>
      </c>
      <c r="E189" s="29">
        <v>0</v>
      </c>
      <c r="F189" s="29">
        <v>0.78</v>
      </c>
      <c r="G189" s="29">
        <v>0.78</v>
      </c>
      <c r="H189" s="113">
        <v>4680</v>
      </c>
      <c r="I189" s="30" t="s">
        <v>26</v>
      </c>
      <c r="J189" s="163" t="s">
        <v>8</v>
      </c>
      <c r="K189" s="47">
        <v>0.78</v>
      </c>
      <c r="L189" s="661">
        <v>4</v>
      </c>
      <c r="M189" s="5">
        <f t="shared" si="6"/>
        <v>3120</v>
      </c>
      <c r="N189" s="5">
        <v>80440130327</v>
      </c>
      <c r="O189" s="5">
        <v>80440130327</v>
      </c>
      <c r="P189" s="106"/>
      <c r="Q189" s="106"/>
    </row>
    <row r="190" spans="1:17" x14ac:dyDescent="0.2">
      <c r="A190" s="81" t="s">
        <v>733</v>
      </c>
      <c r="B190" s="778" t="s">
        <v>738</v>
      </c>
      <c r="C190" s="627" t="s">
        <v>678</v>
      </c>
      <c r="D190" s="155" t="s">
        <v>103</v>
      </c>
      <c r="E190" s="29">
        <v>0</v>
      </c>
      <c r="F190" s="29">
        <v>0.44</v>
      </c>
      <c r="G190" s="29">
        <v>0.44</v>
      </c>
      <c r="H190" s="113">
        <v>1890</v>
      </c>
      <c r="I190" s="30" t="s">
        <v>11</v>
      </c>
      <c r="J190" s="163" t="s">
        <v>8</v>
      </c>
      <c r="K190" s="47">
        <v>0.44</v>
      </c>
      <c r="L190" s="661">
        <v>3</v>
      </c>
      <c r="M190" s="5">
        <f t="shared" si="6"/>
        <v>1320</v>
      </c>
      <c r="N190" s="5">
        <v>80440130322</v>
      </c>
      <c r="O190" s="5">
        <v>80440130322</v>
      </c>
      <c r="P190" s="106"/>
      <c r="Q190" s="106"/>
    </row>
    <row r="191" spans="1:17" x14ac:dyDescent="0.2">
      <c r="A191" s="79" t="s">
        <v>733</v>
      </c>
      <c r="B191" s="771" t="s">
        <v>738</v>
      </c>
      <c r="C191" s="626" t="s">
        <v>679</v>
      </c>
      <c r="D191" s="156" t="s">
        <v>106</v>
      </c>
      <c r="E191" s="24">
        <v>0.39</v>
      </c>
      <c r="F191" s="24">
        <v>0.54</v>
      </c>
      <c r="G191" s="24">
        <v>0.15000000000000002</v>
      </c>
      <c r="H191" s="157">
        <v>675.00000000000011</v>
      </c>
      <c r="I191" s="25" t="s">
        <v>8</v>
      </c>
      <c r="J191" s="165" t="s">
        <v>196</v>
      </c>
      <c r="K191" s="56">
        <v>0.13500000000000001</v>
      </c>
      <c r="L191" s="662">
        <v>5</v>
      </c>
      <c r="M191" s="180">
        <f t="shared" si="6"/>
        <v>675</v>
      </c>
      <c r="N191" s="180">
        <v>80440130495</v>
      </c>
      <c r="O191" s="180">
        <v>80440130324</v>
      </c>
      <c r="P191" s="216" t="s">
        <v>192</v>
      </c>
      <c r="Q191" s="216"/>
    </row>
    <row r="192" spans="1:17" x14ac:dyDescent="0.2">
      <c r="A192" s="82" t="s">
        <v>733</v>
      </c>
      <c r="B192" s="775" t="s">
        <v>738</v>
      </c>
      <c r="C192" s="624"/>
      <c r="D192" s="264"/>
      <c r="E192" s="22">
        <v>0</v>
      </c>
      <c r="F192" s="22">
        <v>0.39</v>
      </c>
      <c r="G192" s="22">
        <v>0.39</v>
      </c>
      <c r="H192" s="158">
        <v>1755</v>
      </c>
      <c r="I192" s="23" t="s">
        <v>133</v>
      </c>
      <c r="J192" s="166" t="s">
        <v>8</v>
      </c>
      <c r="K192" s="58">
        <v>0.12</v>
      </c>
      <c r="L192" s="663">
        <v>5</v>
      </c>
      <c r="M192" s="61">
        <f t="shared" si="6"/>
        <v>600</v>
      </c>
      <c r="N192" s="61">
        <v>80440130324</v>
      </c>
      <c r="O192" s="61">
        <v>80440130324</v>
      </c>
      <c r="P192" s="51" t="s">
        <v>192</v>
      </c>
      <c r="Q192" s="51" t="s">
        <v>273</v>
      </c>
    </row>
    <row r="193" spans="1:17" x14ac:dyDescent="0.2">
      <c r="A193" s="82" t="s">
        <v>733</v>
      </c>
      <c r="B193" s="775" t="s">
        <v>738</v>
      </c>
      <c r="C193" s="624"/>
      <c r="D193" s="264"/>
      <c r="E193" s="22"/>
      <c r="F193" s="22"/>
      <c r="G193" s="22"/>
      <c r="H193" s="158"/>
      <c r="I193" s="23"/>
      <c r="J193" s="166" t="s">
        <v>133</v>
      </c>
      <c r="K193" s="58">
        <v>0.06</v>
      </c>
      <c r="L193" s="663">
        <v>5</v>
      </c>
      <c r="M193" s="61">
        <f t="shared" si="6"/>
        <v>300</v>
      </c>
      <c r="N193" s="61">
        <v>80440130324</v>
      </c>
      <c r="O193" s="61">
        <v>80440130324</v>
      </c>
      <c r="P193" s="51"/>
      <c r="Q193" s="51"/>
    </row>
    <row r="194" spans="1:17" x14ac:dyDescent="0.2">
      <c r="A194" s="82" t="s">
        <v>733</v>
      </c>
      <c r="B194" s="775" t="s">
        <v>738</v>
      </c>
      <c r="C194" s="624"/>
      <c r="D194" s="264"/>
      <c r="E194" s="22"/>
      <c r="F194" s="22"/>
      <c r="G194" s="22"/>
      <c r="H194" s="158"/>
      <c r="I194" s="23"/>
      <c r="J194" s="166" t="s">
        <v>8</v>
      </c>
      <c r="K194" s="58">
        <v>0.04</v>
      </c>
      <c r="L194" s="663">
        <v>3</v>
      </c>
      <c r="M194" s="61">
        <f t="shared" si="6"/>
        <v>120</v>
      </c>
      <c r="N194" s="61">
        <v>80440130324</v>
      </c>
      <c r="O194" s="61">
        <v>80440130324</v>
      </c>
      <c r="P194" s="51"/>
      <c r="Q194" s="51"/>
    </row>
    <row r="195" spans="1:17" x14ac:dyDescent="0.2">
      <c r="A195" s="82" t="s">
        <v>733</v>
      </c>
      <c r="B195" s="775" t="s">
        <v>738</v>
      </c>
      <c r="C195" s="624"/>
      <c r="D195" s="217" t="s">
        <v>193</v>
      </c>
      <c r="E195" s="358"/>
      <c r="F195" s="358"/>
      <c r="G195" s="358"/>
      <c r="H195" s="359"/>
      <c r="I195" s="221"/>
      <c r="J195" s="218" t="s">
        <v>8</v>
      </c>
      <c r="K195" s="220">
        <v>1.4999999999999999E-2</v>
      </c>
      <c r="L195" s="665">
        <v>3</v>
      </c>
      <c r="M195" s="219">
        <f t="shared" si="6"/>
        <v>45</v>
      </c>
      <c r="N195" s="219">
        <v>80440130495</v>
      </c>
      <c r="O195" s="219">
        <v>80440130324</v>
      </c>
      <c r="P195" s="223" t="s">
        <v>224</v>
      </c>
      <c r="Q195" s="222"/>
    </row>
    <row r="196" spans="1:17" x14ac:dyDescent="0.2">
      <c r="A196" s="80" t="s">
        <v>733</v>
      </c>
      <c r="B196" s="772" t="s">
        <v>738</v>
      </c>
      <c r="C196" s="625"/>
      <c r="D196" s="38" t="s">
        <v>730</v>
      </c>
      <c r="E196" s="26"/>
      <c r="F196" s="26"/>
      <c r="G196" s="26"/>
      <c r="H196" s="159"/>
      <c r="I196" s="13"/>
      <c r="J196" s="167" t="s">
        <v>8</v>
      </c>
      <c r="K196" s="45">
        <f>0.08+0.07</f>
        <v>0.15000000000000002</v>
      </c>
      <c r="L196" s="658">
        <v>3.5</v>
      </c>
      <c r="M196" s="4">
        <f t="shared" si="6"/>
        <v>525</v>
      </c>
      <c r="N196" s="4">
        <v>80440130324</v>
      </c>
      <c r="O196" s="4">
        <v>80440130324</v>
      </c>
      <c r="P196" s="176"/>
      <c r="Q196" s="176"/>
    </row>
    <row r="197" spans="1:17" x14ac:dyDescent="0.2">
      <c r="A197" s="79" t="s">
        <v>733</v>
      </c>
      <c r="B197" s="771" t="s">
        <v>738</v>
      </c>
      <c r="C197" s="626" t="s">
        <v>680</v>
      </c>
      <c r="D197" s="60" t="s">
        <v>105</v>
      </c>
      <c r="E197" s="24">
        <v>0</v>
      </c>
      <c r="F197" s="24">
        <v>7.0000000000000007E-2</v>
      </c>
      <c r="G197" s="24">
        <v>7.0000000000000007E-2</v>
      </c>
      <c r="H197" s="157">
        <v>315.00000000000006</v>
      </c>
      <c r="I197" s="25" t="s">
        <v>133</v>
      </c>
      <c r="J197" s="165" t="s">
        <v>133</v>
      </c>
      <c r="K197" s="56">
        <v>7.0000000000000007E-2</v>
      </c>
      <c r="L197" s="657">
        <v>3</v>
      </c>
      <c r="M197" s="7">
        <f t="shared" si="6"/>
        <v>210</v>
      </c>
      <c r="N197" s="7">
        <v>80440130323</v>
      </c>
      <c r="O197" s="7">
        <v>80440130323</v>
      </c>
      <c r="P197" s="216"/>
      <c r="Q197" s="216"/>
    </row>
    <row r="198" spans="1:17" x14ac:dyDescent="0.2">
      <c r="A198" s="82" t="s">
        <v>733</v>
      </c>
      <c r="B198" s="775" t="s">
        <v>738</v>
      </c>
      <c r="C198" s="624"/>
      <c r="D198" s="35"/>
      <c r="E198" s="22">
        <v>0.08</v>
      </c>
      <c r="F198" s="22">
        <v>0.28000000000000003</v>
      </c>
      <c r="G198" s="22">
        <v>0.2</v>
      </c>
      <c r="H198" s="158">
        <v>900</v>
      </c>
      <c r="I198" s="23" t="s">
        <v>8</v>
      </c>
      <c r="J198" s="166" t="s">
        <v>8</v>
      </c>
      <c r="K198" s="58">
        <v>0.08</v>
      </c>
      <c r="L198" s="654">
        <v>3</v>
      </c>
      <c r="M198" s="9">
        <f t="shared" si="6"/>
        <v>240</v>
      </c>
      <c r="N198" s="9">
        <v>80440130463</v>
      </c>
      <c r="O198" s="9">
        <v>80440130323</v>
      </c>
      <c r="P198" s="51" t="s">
        <v>275</v>
      </c>
      <c r="Q198" s="51"/>
    </row>
    <row r="199" spans="1:17" x14ac:dyDescent="0.2">
      <c r="A199" s="82"/>
      <c r="B199" s="775"/>
      <c r="C199" s="624"/>
      <c r="D199" s="35"/>
      <c r="E199" s="22"/>
      <c r="F199" s="22"/>
      <c r="G199" s="22"/>
      <c r="H199" s="158"/>
      <c r="I199" s="23"/>
      <c r="J199" s="171"/>
      <c r="K199" s="97">
        <v>0.26</v>
      </c>
      <c r="L199" s="664"/>
      <c r="M199" s="78">
        <f t="shared" si="6"/>
        <v>0</v>
      </c>
      <c r="N199" s="78"/>
      <c r="O199" s="78"/>
      <c r="P199" s="151" t="s">
        <v>173</v>
      </c>
      <c r="Q199" s="151"/>
    </row>
    <row r="200" spans="1:17" x14ac:dyDescent="0.2">
      <c r="A200" s="82"/>
      <c r="B200" s="775"/>
      <c r="C200" s="624"/>
      <c r="D200" s="217" t="s">
        <v>172</v>
      </c>
      <c r="E200" s="358"/>
      <c r="F200" s="358"/>
      <c r="G200" s="358"/>
      <c r="H200" s="359"/>
      <c r="I200" s="221"/>
      <c r="J200" s="218" t="s">
        <v>11</v>
      </c>
      <c r="K200" s="220">
        <v>0.04</v>
      </c>
      <c r="L200" s="665"/>
      <c r="M200" s="219">
        <f t="shared" si="6"/>
        <v>0</v>
      </c>
      <c r="N200" s="219">
        <v>80440130463</v>
      </c>
      <c r="O200" s="219">
        <v>80440130323</v>
      </c>
      <c r="P200" s="223" t="s">
        <v>224</v>
      </c>
      <c r="Q200" s="222"/>
    </row>
    <row r="201" spans="1:17" ht="12" thickBot="1" x14ac:dyDescent="0.25">
      <c r="A201" s="89"/>
      <c r="B201" s="794"/>
      <c r="C201" s="644"/>
      <c r="D201" s="265"/>
      <c r="E201" s="360"/>
      <c r="F201" s="360"/>
      <c r="G201" s="360"/>
      <c r="H201" s="361"/>
      <c r="I201" s="287"/>
      <c r="J201" s="266" t="s">
        <v>11</v>
      </c>
      <c r="K201" s="268">
        <v>0.05</v>
      </c>
      <c r="L201" s="676"/>
      <c r="M201" s="267">
        <f t="shared" si="6"/>
        <v>0</v>
      </c>
      <c r="N201" s="267"/>
      <c r="O201" s="267"/>
      <c r="P201" s="269" t="s">
        <v>173</v>
      </c>
      <c r="Q201" s="269"/>
    </row>
    <row r="202" spans="1:17" ht="12" thickBot="1" x14ac:dyDescent="0.25">
      <c r="A202" s="114"/>
      <c r="B202" s="791"/>
      <c r="C202" s="642"/>
      <c r="D202" s="116" t="s">
        <v>165</v>
      </c>
      <c r="E202" s="117"/>
      <c r="F202" s="117"/>
      <c r="G202" s="115"/>
      <c r="H202" s="115"/>
      <c r="I202" s="115"/>
      <c r="J202" s="164"/>
      <c r="K202" s="115"/>
      <c r="L202" s="677"/>
      <c r="M202" s="115">
        <f t="shared" si="6"/>
        <v>0</v>
      </c>
      <c r="N202" s="115"/>
      <c r="O202" s="115"/>
      <c r="P202" s="115"/>
      <c r="Q202" s="115"/>
    </row>
    <row r="203" spans="1:17" ht="12" thickBot="1" x14ac:dyDescent="0.25">
      <c r="A203" s="118" t="s">
        <v>735</v>
      </c>
      <c r="B203" s="795" t="s">
        <v>739</v>
      </c>
      <c r="C203" s="645" t="s">
        <v>681</v>
      </c>
      <c r="D203" s="290" t="s">
        <v>131</v>
      </c>
      <c r="E203" s="119">
        <v>0</v>
      </c>
      <c r="F203" s="119">
        <v>0.75</v>
      </c>
      <c r="G203" s="119">
        <v>0.75</v>
      </c>
      <c r="H203" s="120">
        <v>4740</v>
      </c>
      <c r="I203" s="121" t="s">
        <v>133</v>
      </c>
      <c r="J203" s="168" t="s">
        <v>133</v>
      </c>
      <c r="K203" s="123">
        <v>0.76</v>
      </c>
      <c r="L203" s="678">
        <v>5</v>
      </c>
      <c r="M203" s="122">
        <f t="shared" si="6"/>
        <v>3800</v>
      </c>
      <c r="N203" s="122">
        <v>80440040280</v>
      </c>
      <c r="O203" s="122">
        <v>80440040280</v>
      </c>
      <c r="P203" s="124"/>
      <c r="Q203" s="124"/>
    </row>
    <row r="204" spans="1:17" ht="12" thickBot="1" x14ac:dyDescent="0.25">
      <c r="A204" s="114"/>
      <c r="B204" s="791"/>
      <c r="C204" s="642"/>
      <c r="D204" s="116" t="s">
        <v>164</v>
      </c>
      <c r="E204" s="117"/>
      <c r="F204" s="117"/>
      <c r="G204" s="115"/>
      <c r="H204" s="115"/>
      <c r="I204" s="115"/>
      <c r="J204" s="164"/>
      <c r="K204" s="115"/>
      <c r="L204" s="677"/>
      <c r="M204" s="115">
        <f t="shared" si="6"/>
        <v>0</v>
      </c>
      <c r="N204" s="115"/>
      <c r="O204" s="115"/>
      <c r="P204" s="115"/>
      <c r="Q204" s="115"/>
    </row>
    <row r="205" spans="1:17" x14ac:dyDescent="0.2">
      <c r="A205" s="81" t="s">
        <v>733</v>
      </c>
      <c r="B205" s="778" t="s">
        <v>738</v>
      </c>
      <c r="C205" s="627" t="s">
        <v>682</v>
      </c>
      <c r="D205" s="155" t="s">
        <v>130</v>
      </c>
      <c r="E205" s="29">
        <v>0</v>
      </c>
      <c r="F205" s="29">
        <v>0.28999999999999998</v>
      </c>
      <c r="G205" s="29">
        <v>0.28999999999999998</v>
      </c>
      <c r="H205" s="113">
        <v>7800</v>
      </c>
      <c r="I205" s="30" t="s">
        <v>8</v>
      </c>
      <c r="J205" s="163" t="s">
        <v>8</v>
      </c>
      <c r="K205" s="47">
        <v>0.32</v>
      </c>
      <c r="L205" s="661">
        <v>4.5</v>
      </c>
      <c r="M205" s="5">
        <f t="shared" si="6"/>
        <v>1440</v>
      </c>
      <c r="N205" s="5">
        <v>80440010063</v>
      </c>
      <c r="O205" s="5">
        <v>80440010063</v>
      </c>
      <c r="P205" s="14"/>
      <c r="Q205" s="14"/>
    </row>
    <row r="206" spans="1:17" x14ac:dyDescent="0.2">
      <c r="A206" s="79" t="s">
        <v>733</v>
      </c>
      <c r="B206" s="771" t="s">
        <v>738</v>
      </c>
      <c r="C206" s="626" t="s">
        <v>683</v>
      </c>
      <c r="D206" s="156" t="s">
        <v>129</v>
      </c>
      <c r="E206" s="24">
        <v>0</v>
      </c>
      <c r="F206" s="24">
        <v>1.4</v>
      </c>
      <c r="G206" s="24">
        <v>1.4</v>
      </c>
      <c r="H206" s="157">
        <v>3700</v>
      </c>
      <c r="I206" s="25" t="s">
        <v>8</v>
      </c>
      <c r="J206" s="165" t="s">
        <v>8</v>
      </c>
      <c r="K206" s="56">
        <v>0.74</v>
      </c>
      <c r="L206" s="657">
        <v>4</v>
      </c>
      <c r="M206" s="7">
        <f t="shared" si="6"/>
        <v>2960</v>
      </c>
      <c r="N206" s="7">
        <v>80440010145</v>
      </c>
      <c r="O206" s="7">
        <v>80440010007</v>
      </c>
      <c r="P206" s="17" t="s">
        <v>192</v>
      </c>
      <c r="Q206" s="17"/>
    </row>
    <row r="207" spans="1:17" x14ac:dyDescent="0.2">
      <c r="A207" s="80"/>
      <c r="B207" s="772"/>
      <c r="C207" s="625"/>
      <c r="D207" s="202"/>
      <c r="E207" s="26"/>
      <c r="F207" s="26"/>
      <c r="G207" s="26"/>
      <c r="H207" s="159"/>
      <c r="I207" s="13"/>
      <c r="J207" s="172"/>
      <c r="K207" s="99">
        <v>0.72</v>
      </c>
      <c r="L207" s="660">
        <v>4</v>
      </c>
      <c r="M207" s="77">
        <f t="shared" si="6"/>
        <v>2880</v>
      </c>
      <c r="N207" s="77"/>
      <c r="O207" s="77"/>
      <c r="P207" s="259" t="s">
        <v>173</v>
      </c>
      <c r="Q207" s="259"/>
    </row>
    <row r="208" spans="1:17" x14ac:dyDescent="0.2">
      <c r="A208" s="79" t="s">
        <v>733</v>
      </c>
      <c r="B208" s="771" t="s">
        <v>738</v>
      </c>
      <c r="C208" s="626" t="s">
        <v>684</v>
      </c>
      <c r="D208" s="156" t="s">
        <v>199</v>
      </c>
      <c r="E208" s="24">
        <v>0</v>
      </c>
      <c r="F208" s="24">
        <v>1.25</v>
      </c>
      <c r="G208" s="24">
        <v>1.25</v>
      </c>
      <c r="H208" s="157">
        <v>4250</v>
      </c>
      <c r="I208" s="25" t="s">
        <v>8</v>
      </c>
      <c r="J208" s="165" t="s">
        <v>8</v>
      </c>
      <c r="K208" s="44">
        <v>1.23</v>
      </c>
      <c r="L208" s="657">
        <v>6</v>
      </c>
      <c r="M208" s="7">
        <f t="shared" si="6"/>
        <v>7380</v>
      </c>
      <c r="N208" s="7">
        <v>80440010062</v>
      </c>
      <c r="O208" s="7">
        <v>80440010062</v>
      </c>
      <c r="P208" s="17"/>
      <c r="Q208" s="17"/>
    </row>
    <row r="209" spans="1:17" x14ac:dyDescent="0.2">
      <c r="A209" s="82"/>
      <c r="B209" s="775"/>
      <c r="C209" s="624"/>
      <c r="D209" s="257"/>
      <c r="E209" s="22"/>
      <c r="F209" s="22"/>
      <c r="G209" s="22"/>
      <c r="H209" s="158"/>
      <c r="I209" s="23"/>
      <c r="J209" s="171" t="s">
        <v>8</v>
      </c>
      <c r="K209" s="97">
        <v>0.67</v>
      </c>
      <c r="L209" s="664">
        <v>4</v>
      </c>
      <c r="M209" s="78">
        <f t="shared" si="6"/>
        <v>2680</v>
      </c>
      <c r="N209" s="78"/>
      <c r="O209" s="78"/>
      <c r="P209" s="151" t="s">
        <v>173</v>
      </c>
      <c r="Q209" s="151"/>
    </row>
    <row r="210" spans="1:17" ht="12" thickBot="1" x14ac:dyDescent="0.25">
      <c r="A210" s="89"/>
      <c r="B210" s="794"/>
      <c r="C210" s="644"/>
      <c r="D210" s="335" t="s">
        <v>375</v>
      </c>
      <c r="E210" s="336"/>
      <c r="F210" s="336"/>
      <c r="G210" s="336"/>
      <c r="H210" s="337"/>
      <c r="I210" s="338"/>
      <c r="J210" s="339" t="s">
        <v>8</v>
      </c>
      <c r="K210" s="341">
        <v>5.5E-2</v>
      </c>
      <c r="L210" s="679">
        <v>6</v>
      </c>
      <c r="M210" s="340">
        <f t="shared" si="6"/>
        <v>330</v>
      </c>
      <c r="N210" s="340">
        <v>80440010062</v>
      </c>
      <c r="O210" s="340">
        <v>80440010062</v>
      </c>
      <c r="P210" s="212" t="s">
        <v>231</v>
      </c>
      <c r="Q210" s="334" t="s">
        <v>376</v>
      </c>
    </row>
    <row r="211" spans="1:17" ht="12" thickBot="1" x14ac:dyDescent="0.25">
      <c r="A211" s="114"/>
      <c r="B211" s="791"/>
      <c r="C211" s="642"/>
      <c r="D211" s="116" t="s">
        <v>162</v>
      </c>
      <c r="E211" s="117"/>
      <c r="F211" s="117"/>
      <c r="G211" s="115"/>
      <c r="H211" s="115"/>
      <c r="I211" s="115"/>
      <c r="J211" s="164"/>
      <c r="K211" s="115"/>
      <c r="L211" s="677"/>
      <c r="M211" s="115">
        <f t="shared" si="6"/>
        <v>0</v>
      </c>
      <c r="N211" s="115"/>
      <c r="O211" s="115"/>
      <c r="P211" s="115" t="s">
        <v>197</v>
      </c>
      <c r="Q211" s="115"/>
    </row>
    <row r="212" spans="1:17" x14ac:dyDescent="0.2">
      <c r="A212" s="187" t="s">
        <v>735</v>
      </c>
      <c r="B212" s="793" t="s">
        <v>739</v>
      </c>
      <c r="C212" s="623" t="s">
        <v>685</v>
      </c>
      <c r="D212" s="189" t="s">
        <v>115</v>
      </c>
      <c r="E212" s="190">
        <v>0</v>
      </c>
      <c r="F212" s="190">
        <v>0.35</v>
      </c>
      <c r="G212" s="190">
        <v>0.35</v>
      </c>
      <c r="H212" s="191">
        <v>2100</v>
      </c>
      <c r="I212" s="192" t="s">
        <v>8</v>
      </c>
      <c r="J212" s="193" t="s">
        <v>8</v>
      </c>
      <c r="K212" s="194">
        <v>0.40500000000000003</v>
      </c>
      <c r="L212" s="653">
        <v>5</v>
      </c>
      <c r="M212" s="188">
        <f t="shared" si="6"/>
        <v>2025</v>
      </c>
      <c r="N212" s="188">
        <v>80440120455</v>
      </c>
      <c r="O212" s="188">
        <v>80440120455</v>
      </c>
      <c r="P212" s="195"/>
      <c r="Q212" s="195"/>
    </row>
    <row r="213" spans="1:17" x14ac:dyDescent="0.2">
      <c r="A213" s="84"/>
      <c r="B213" s="774"/>
      <c r="C213" s="629"/>
      <c r="D213" s="196"/>
      <c r="E213" s="27"/>
      <c r="F213" s="27"/>
      <c r="G213" s="27"/>
      <c r="H213" s="197"/>
      <c r="I213" s="28"/>
      <c r="J213" s="198" t="s">
        <v>8</v>
      </c>
      <c r="K213" s="200">
        <v>4.2000000000000003E-2</v>
      </c>
      <c r="L213" s="680"/>
      <c r="M213" s="199">
        <f t="shared" si="6"/>
        <v>0</v>
      </c>
      <c r="N213" s="199"/>
      <c r="O213" s="199"/>
      <c r="P213" s="151" t="s">
        <v>173</v>
      </c>
      <c r="Q213" s="201"/>
    </row>
    <row r="214" spans="1:17" x14ac:dyDescent="0.2">
      <c r="A214" s="80"/>
      <c r="B214" s="772"/>
      <c r="C214" s="625"/>
      <c r="D214" s="132" t="s">
        <v>181</v>
      </c>
      <c r="E214" s="133"/>
      <c r="F214" s="133"/>
      <c r="G214" s="133"/>
      <c r="H214" s="177"/>
      <c r="I214" s="134"/>
      <c r="J214" s="173" t="s">
        <v>8</v>
      </c>
      <c r="K214" s="136">
        <v>4.7E-2</v>
      </c>
      <c r="L214" s="669">
        <v>3</v>
      </c>
      <c r="M214" s="135">
        <f t="shared" si="6"/>
        <v>141</v>
      </c>
      <c r="N214" s="135">
        <v>80440120455</v>
      </c>
      <c r="O214" s="135">
        <v>80440120455</v>
      </c>
      <c r="P214" s="138" t="s">
        <v>224</v>
      </c>
      <c r="Q214" s="137"/>
    </row>
    <row r="215" spans="1:17" x14ac:dyDescent="0.2">
      <c r="A215" s="79" t="s">
        <v>735</v>
      </c>
      <c r="B215" s="771" t="s">
        <v>739</v>
      </c>
      <c r="C215" s="626" t="s">
        <v>686</v>
      </c>
      <c r="D215" s="156" t="s">
        <v>117</v>
      </c>
      <c r="E215" s="24">
        <v>0</v>
      </c>
      <c r="F215" s="24">
        <v>0.73</v>
      </c>
      <c r="G215" s="24">
        <v>0.73</v>
      </c>
      <c r="H215" s="157">
        <v>810</v>
      </c>
      <c r="I215" s="25" t="s">
        <v>8</v>
      </c>
      <c r="J215" s="165" t="s">
        <v>8</v>
      </c>
      <c r="K215" s="56">
        <v>0.79</v>
      </c>
      <c r="L215" s="662">
        <v>4.5</v>
      </c>
      <c r="M215" s="180">
        <f t="shared" ref="M215:M246" si="7">ROUND(K215*L215*1000,0)</f>
        <v>3555</v>
      </c>
      <c r="N215" s="180">
        <v>80440120213</v>
      </c>
      <c r="O215" s="180">
        <v>80440120213</v>
      </c>
      <c r="P215" s="17"/>
      <c r="Q215" s="17"/>
    </row>
    <row r="216" spans="1:17" x14ac:dyDescent="0.2">
      <c r="A216" s="82"/>
      <c r="B216" s="775"/>
      <c r="C216" s="624"/>
      <c r="D216" s="37"/>
      <c r="E216" s="22"/>
      <c r="F216" s="22"/>
      <c r="G216" s="22"/>
      <c r="H216" s="158"/>
      <c r="I216" s="23"/>
      <c r="J216" s="171" t="s">
        <v>8</v>
      </c>
      <c r="K216" s="97">
        <v>0.17</v>
      </c>
      <c r="L216" s="664"/>
      <c r="M216" s="78">
        <f t="shared" si="7"/>
        <v>0</v>
      </c>
      <c r="N216" s="78"/>
      <c r="O216" s="78"/>
      <c r="P216" s="151" t="s">
        <v>173</v>
      </c>
      <c r="Q216" s="151"/>
    </row>
    <row r="217" spans="1:17" x14ac:dyDescent="0.2">
      <c r="A217" s="82" t="s">
        <v>735</v>
      </c>
      <c r="B217" s="775" t="s">
        <v>739</v>
      </c>
      <c r="C217" s="624"/>
      <c r="D217" s="37"/>
      <c r="E217" s="22">
        <v>0.96</v>
      </c>
      <c r="F217" s="22">
        <v>1.02</v>
      </c>
      <c r="G217" s="22">
        <v>0.06</v>
      </c>
      <c r="H217" s="158"/>
      <c r="I217" s="23"/>
      <c r="J217" s="166" t="s">
        <v>8</v>
      </c>
      <c r="K217" s="48">
        <v>0.06</v>
      </c>
      <c r="L217" s="654">
        <v>4.5</v>
      </c>
      <c r="M217" s="9">
        <f t="shared" si="7"/>
        <v>270</v>
      </c>
      <c r="N217" s="9">
        <v>80440120458</v>
      </c>
      <c r="O217" s="9">
        <v>80440120213</v>
      </c>
      <c r="P217" s="15" t="s">
        <v>192</v>
      </c>
      <c r="Q217" s="15"/>
    </row>
    <row r="218" spans="1:17" x14ac:dyDescent="0.2">
      <c r="A218" s="80"/>
      <c r="B218" s="772"/>
      <c r="C218" s="625"/>
      <c r="D218" s="132" t="s">
        <v>225</v>
      </c>
      <c r="E218" s="133"/>
      <c r="F218" s="133"/>
      <c r="G218" s="133"/>
      <c r="H218" s="177"/>
      <c r="I218" s="134" t="s">
        <v>8</v>
      </c>
      <c r="J218" s="173" t="s">
        <v>8</v>
      </c>
      <c r="K218" s="136">
        <v>6.5000000000000002E-2</v>
      </c>
      <c r="L218" s="669">
        <v>3</v>
      </c>
      <c r="M218" s="135">
        <f t="shared" si="7"/>
        <v>195</v>
      </c>
      <c r="N218" s="135">
        <v>80440120213</v>
      </c>
      <c r="O218" s="135">
        <v>80440120213</v>
      </c>
      <c r="P218" s="138" t="s">
        <v>224</v>
      </c>
      <c r="Q218" s="137"/>
    </row>
    <row r="219" spans="1:17" x14ac:dyDescent="0.2">
      <c r="A219" s="79" t="s">
        <v>735</v>
      </c>
      <c r="B219" s="771" t="s">
        <v>739</v>
      </c>
      <c r="C219" s="626" t="s">
        <v>687</v>
      </c>
      <c r="D219" s="156" t="s">
        <v>114</v>
      </c>
      <c r="E219" s="24">
        <v>0</v>
      </c>
      <c r="F219" s="24">
        <v>0.37</v>
      </c>
      <c r="G219" s="24">
        <v>0.37</v>
      </c>
      <c r="H219" s="157">
        <v>1800</v>
      </c>
      <c r="I219" s="25" t="s">
        <v>8</v>
      </c>
      <c r="J219" s="165" t="s">
        <v>8</v>
      </c>
      <c r="K219" s="44">
        <v>0.37</v>
      </c>
      <c r="L219" s="657">
        <v>4.5</v>
      </c>
      <c r="M219" s="7">
        <f t="shared" si="7"/>
        <v>1665</v>
      </c>
      <c r="N219" s="7">
        <v>80440120456</v>
      </c>
      <c r="O219" s="7">
        <v>80440120456</v>
      </c>
      <c r="P219" s="17"/>
      <c r="Q219" s="17"/>
    </row>
    <row r="220" spans="1:17" x14ac:dyDescent="0.2">
      <c r="A220" s="84" t="s">
        <v>733</v>
      </c>
      <c r="B220" s="774" t="s">
        <v>738</v>
      </c>
      <c r="C220" s="629"/>
      <c r="D220" s="196"/>
      <c r="E220" s="27"/>
      <c r="F220" s="27"/>
      <c r="G220" s="27"/>
      <c r="H220" s="197"/>
      <c r="I220" s="28"/>
      <c r="J220" s="170" t="s">
        <v>11</v>
      </c>
      <c r="K220" s="49">
        <v>0.08</v>
      </c>
      <c r="L220" s="659">
        <v>3</v>
      </c>
      <c r="M220" s="18">
        <f t="shared" si="7"/>
        <v>240</v>
      </c>
      <c r="N220" s="18">
        <v>80440120456</v>
      </c>
      <c r="O220" s="18">
        <v>80440120456</v>
      </c>
      <c r="P220" s="19"/>
      <c r="Q220" s="19"/>
    </row>
    <row r="221" spans="1:17" x14ac:dyDescent="0.2">
      <c r="A221" s="80"/>
      <c r="B221" s="772"/>
      <c r="C221" s="625"/>
      <c r="D221" s="202"/>
      <c r="E221" s="26"/>
      <c r="F221" s="26"/>
      <c r="G221" s="26"/>
      <c r="H221" s="159"/>
      <c r="I221" s="13"/>
      <c r="J221" s="186" t="s">
        <v>190</v>
      </c>
      <c r="K221" s="129">
        <v>0.19500000000000001</v>
      </c>
      <c r="L221" s="656"/>
      <c r="M221" s="128">
        <f t="shared" si="7"/>
        <v>0</v>
      </c>
      <c r="N221" s="128">
        <v>80440120456</v>
      </c>
      <c r="O221" s="128">
        <v>80440120456</v>
      </c>
      <c r="P221" s="130" t="s">
        <v>261</v>
      </c>
      <c r="Q221" s="130"/>
    </row>
    <row r="222" spans="1:17" x14ac:dyDescent="0.2">
      <c r="A222" s="79" t="s">
        <v>733</v>
      </c>
      <c r="B222" s="771" t="s">
        <v>738</v>
      </c>
      <c r="C222" s="626" t="s">
        <v>628</v>
      </c>
      <c r="D222" s="156" t="s">
        <v>116</v>
      </c>
      <c r="E222" s="24">
        <v>0</v>
      </c>
      <c r="F222" s="24">
        <v>0.11</v>
      </c>
      <c r="G222" s="24">
        <v>0.11</v>
      </c>
      <c r="H222" s="157">
        <v>495</v>
      </c>
      <c r="I222" s="25" t="s">
        <v>8</v>
      </c>
      <c r="J222" s="165" t="s">
        <v>8</v>
      </c>
      <c r="K222" s="56">
        <v>0.19</v>
      </c>
      <c r="L222" s="657">
        <v>4.5</v>
      </c>
      <c r="M222" s="7">
        <f t="shared" si="7"/>
        <v>855</v>
      </c>
      <c r="N222" s="7">
        <v>80440120454</v>
      </c>
      <c r="O222" s="7">
        <v>80440120454</v>
      </c>
      <c r="P222" s="17" t="s">
        <v>480</v>
      </c>
      <c r="Q222" s="216"/>
    </row>
    <row r="223" spans="1:17" x14ac:dyDescent="0.2">
      <c r="A223" s="80"/>
      <c r="B223" s="772"/>
      <c r="C223" s="625"/>
      <c r="D223" s="132" t="s">
        <v>226</v>
      </c>
      <c r="E223" s="133"/>
      <c r="F223" s="133"/>
      <c r="G223" s="133"/>
      <c r="H223" s="177"/>
      <c r="I223" s="134"/>
      <c r="J223" s="173" t="s">
        <v>8</v>
      </c>
      <c r="K223" s="136">
        <v>3.6999999999999998E-2</v>
      </c>
      <c r="L223" s="669">
        <v>3</v>
      </c>
      <c r="M223" s="135">
        <f t="shared" si="7"/>
        <v>111</v>
      </c>
      <c r="N223" s="135">
        <v>80440120454</v>
      </c>
      <c r="O223" s="135">
        <v>80440120454</v>
      </c>
      <c r="P223" s="138" t="s">
        <v>224</v>
      </c>
      <c r="Q223" s="137"/>
    </row>
    <row r="224" spans="1:17" x14ac:dyDescent="0.2">
      <c r="A224" s="82"/>
      <c r="B224" s="775"/>
      <c r="C224" s="624" t="s">
        <v>688</v>
      </c>
      <c r="D224" s="156" t="s">
        <v>368</v>
      </c>
      <c r="E224" s="22"/>
      <c r="F224" s="22"/>
      <c r="G224" s="22"/>
      <c r="H224" s="158"/>
      <c r="I224" s="23"/>
      <c r="J224" s="171" t="s">
        <v>8</v>
      </c>
      <c r="K224" s="97">
        <v>0.11</v>
      </c>
      <c r="L224" s="664">
        <v>4</v>
      </c>
      <c r="M224" s="78">
        <f t="shared" si="7"/>
        <v>440</v>
      </c>
      <c r="N224" s="78"/>
      <c r="O224" s="78"/>
      <c r="P224" s="151" t="s">
        <v>173</v>
      </c>
      <c r="Q224" s="151"/>
    </row>
    <row r="225" spans="1:17" x14ac:dyDescent="0.2">
      <c r="A225" s="82" t="s">
        <v>735</v>
      </c>
      <c r="B225" s="775" t="s">
        <v>739</v>
      </c>
      <c r="C225" s="624"/>
      <c r="D225" s="37"/>
      <c r="E225" s="22"/>
      <c r="F225" s="22"/>
      <c r="G225" s="22"/>
      <c r="H225" s="158"/>
      <c r="I225" s="23"/>
      <c r="J225" s="166" t="s">
        <v>8</v>
      </c>
      <c r="K225" s="58">
        <v>0.09</v>
      </c>
      <c r="L225" s="663">
        <v>4</v>
      </c>
      <c r="M225" s="61">
        <f t="shared" si="7"/>
        <v>360</v>
      </c>
      <c r="N225" s="61">
        <v>80440120453</v>
      </c>
      <c r="O225" s="61">
        <v>80440120453</v>
      </c>
      <c r="P225" s="15"/>
      <c r="Q225" s="15"/>
    </row>
    <row r="226" spans="1:17" x14ac:dyDescent="0.2">
      <c r="A226" s="79" t="s">
        <v>733</v>
      </c>
      <c r="B226" s="771" t="s">
        <v>738</v>
      </c>
      <c r="C226" s="626" t="s">
        <v>689</v>
      </c>
      <c r="D226" s="156" t="s">
        <v>118</v>
      </c>
      <c r="E226" s="24">
        <v>0</v>
      </c>
      <c r="F226" s="24">
        <v>0.37</v>
      </c>
      <c r="G226" s="24">
        <v>0.37</v>
      </c>
      <c r="H226" s="157">
        <v>1665</v>
      </c>
      <c r="I226" s="25" t="s">
        <v>11</v>
      </c>
      <c r="J226" s="165" t="s">
        <v>11</v>
      </c>
      <c r="K226" s="44">
        <v>0.25</v>
      </c>
      <c r="L226" s="657">
        <v>3</v>
      </c>
      <c r="M226" s="7">
        <f t="shared" si="7"/>
        <v>750</v>
      </c>
      <c r="N226" s="7">
        <v>80440120449</v>
      </c>
      <c r="O226" s="7">
        <v>80440120449</v>
      </c>
      <c r="P226" s="17"/>
      <c r="Q226" s="17"/>
    </row>
    <row r="227" spans="1:17" ht="12" thickBot="1" x14ac:dyDescent="0.25">
      <c r="A227" s="89" t="s">
        <v>733</v>
      </c>
      <c r="B227" s="794" t="s">
        <v>738</v>
      </c>
      <c r="C227" s="644"/>
      <c r="D227" s="203"/>
      <c r="E227" s="91"/>
      <c r="F227" s="91"/>
      <c r="G227" s="91"/>
      <c r="H227" s="204"/>
      <c r="I227" s="92"/>
      <c r="J227" s="330" t="s">
        <v>190</v>
      </c>
      <c r="K227" s="332">
        <v>0.12</v>
      </c>
      <c r="L227" s="730">
        <v>3</v>
      </c>
      <c r="M227" s="331">
        <f t="shared" si="7"/>
        <v>360</v>
      </c>
      <c r="N227" s="331">
        <v>80440120449</v>
      </c>
      <c r="O227" s="331">
        <v>80440120449</v>
      </c>
      <c r="P227" s="333" t="s">
        <v>261</v>
      </c>
      <c r="Q227" s="333"/>
    </row>
    <row r="228" spans="1:17" ht="12" thickBot="1" x14ac:dyDescent="0.25">
      <c r="A228" s="114"/>
      <c r="B228" s="791"/>
      <c r="C228" s="642"/>
      <c r="D228" s="116" t="s">
        <v>163</v>
      </c>
      <c r="E228" s="117"/>
      <c r="F228" s="117"/>
      <c r="G228" s="115"/>
      <c r="H228" s="115"/>
      <c r="I228" s="115"/>
      <c r="J228" s="164"/>
      <c r="K228" s="115"/>
      <c r="L228" s="677"/>
      <c r="M228" s="115">
        <f t="shared" si="7"/>
        <v>0</v>
      </c>
      <c r="N228" s="115"/>
      <c r="O228" s="115"/>
      <c r="P228" s="115"/>
      <c r="Q228" s="115"/>
    </row>
    <row r="229" spans="1:17" x14ac:dyDescent="0.2">
      <c r="A229" s="79" t="s">
        <v>735</v>
      </c>
      <c r="B229" s="771" t="s">
        <v>739</v>
      </c>
      <c r="C229" s="626" t="s">
        <v>690</v>
      </c>
      <c r="D229" s="156" t="s">
        <v>126</v>
      </c>
      <c r="E229" s="24"/>
      <c r="F229" s="24"/>
      <c r="G229" s="24"/>
      <c r="H229" s="157"/>
      <c r="I229" s="25"/>
      <c r="J229" s="165" t="s">
        <v>133</v>
      </c>
      <c r="K229" s="44">
        <v>0.17</v>
      </c>
      <c r="L229" s="657">
        <v>5</v>
      </c>
      <c r="M229" s="7">
        <f t="shared" si="7"/>
        <v>850</v>
      </c>
      <c r="N229" s="180">
        <v>80440050124</v>
      </c>
      <c r="O229" s="180">
        <v>80440050124</v>
      </c>
      <c r="P229" s="216" t="s">
        <v>475</v>
      </c>
      <c r="Q229" s="17"/>
    </row>
    <row r="230" spans="1:17" x14ac:dyDescent="0.2">
      <c r="A230" s="82" t="s">
        <v>735</v>
      </c>
      <c r="B230" s="775" t="s">
        <v>739</v>
      </c>
      <c r="C230" s="624"/>
      <c r="D230" s="257"/>
      <c r="E230" s="22">
        <v>0.8</v>
      </c>
      <c r="F230" s="22">
        <v>2.82</v>
      </c>
      <c r="G230" s="22">
        <v>2.0199999999999996</v>
      </c>
      <c r="H230" s="158">
        <v>10099.999999999998</v>
      </c>
      <c r="I230" s="23" t="s">
        <v>8</v>
      </c>
      <c r="J230" s="166" t="s">
        <v>133</v>
      </c>
      <c r="K230" s="48">
        <v>0.98499999999999999</v>
      </c>
      <c r="L230" s="654">
        <v>5</v>
      </c>
      <c r="M230" s="9">
        <f t="shared" si="7"/>
        <v>4925</v>
      </c>
      <c r="N230" s="9">
        <v>80440050107</v>
      </c>
      <c r="O230" s="9">
        <v>80440050107</v>
      </c>
      <c r="P230" s="15"/>
      <c r="Q230" s="15"/>
    </row>
    <row r="231" spans="1:17" x14ac:dyDescent="0.2">
      <c r="A231" s="82" t="s">
        <v>735</v>
      </c>
      <c r="B231" s="775" t="s">
        <v>739</v>
      </c>
      <c r="C231" s="624"/>
      <c r="D231" s="257"/>
      <c r="E231" s="22">
        <v>0</v>
      </c>
      <c r="F231" s="22">
        <v>0.8</v>
      </c>
      <c r="G231" s="22">
        <v>0.8</v>
      </c>
      <c r="H231" s="158">
        <v>4000</v>
      </c>
      <c r="I231" s="23" t="s">
        <v>133</v>
      </c>
      <c r="J231" s="166" t="s">
        <v>8</v>
      </c>
      <c r="K231" s="48">
        <v>0.87</v>
      </c>
      <c r="L231" s="654">
        <v>5</v>
      </c>
      <c r="M231" s="9">
        <f t="shared" si="7"/>
        <v>4350</v>
      </c>
      <c r="N231" s="9">
        <v>80440050107</v>
      </c>
      <c r="O231" s="9">
        <v>80440050107</v>
      </c>
      <c r="P231" s="15"/>
      <c r="Q231" s="15"/>
    </row>
    <row r="232" spans="1:17" x14ac:dyDescent="0.2">
      <c r="A232" s="82" t="s">
        <v>733</v>
      </c>
      <c r="B232" s="775" t="s">
        <v>738</v>
      </c>
      <c r="C232" s="624"/>
      <c r="D232" s="257"/>
      <c r="E232" s="22"/>
      <c r="F232" s="22"/>
      <c r="G232" s="22"/>
      <c r="H232" s="158"/>
      <c r="I232" s="23"/>
      <c r="J232" s="166" t="s">
        <v>8</v>
      </c>
      <c r="K232" s="48">
        <v>0.96</v>
      </c>
      <c r="L232" s="654">
        <v>4</v>
      </c>
      <c r="M232" s="9">
        <f t="shared" si="7"/>
        <v>3840</v>
      </c>
      <c r="N232" s="9">
        <v>80440050107</v>
      </c>
      <c r="O232" s="9">
        <v>80440050107</v>
      </c>
      <c r="P232" s="15"/>
      <c r="Q232" s="15"/>
    </row>
    <row r="233" spans="1:17" x14ac:dyDescent="0.2">
      <c r="A233" s="82"/>
      <c r="B233" s="775"/>
      <c r="C233" s="624"/>
      <c r="D233" s="257"/>
      <c r="E233" s="22"/>
      <c r="F233" s="22"/>
      <c r="G233" s="22"/>
      <c r="H233" s="158"/>
      <c r="I233" s="23"/>
      <c r="J233" s="171"/>
      <c r="K233" s="97">
        <v>0.28999999999999998</v>
      </c>
      <c r="L233" s="664"/>
      <c r="M233" s="78">
        <f t="shared" si="7"/>
        <v>0</v>
      </c>
      <c r="N233" s="78"/>
      <c r="O233" s="78"/>
      <c r="P233" s="151" t="s">
        <v>173</v>
      </c>
      <c r="Q233" s="151"/>
    </row>
    <row r="234" spans="1:17" x14ac:dyDescent="0.2">
      <c r="A234" s="82" t="s">
        <v>733</v>
      </c>
      <c r="B234" s="775" t="s">
        <v>738</v>
      </c>
      <c r="C234" s="624"/>
      <c r="D234" s="37" t="s">
        <v>715</v>
      </c>
      <c r="E234" s="22"/>
      <c r="F234" s="22"/>
      <c r="G234" s="22"/>
      <c r="H234" s="158"/>
      <c r="I234" s="23"/>
      <c r="J234" s="235" t="s">
        <v>133</v>
      </c>
      <c r="K234" s="58">
        <v>0.34</v>
      </c>
      <c r="L234" s="663">
        <v>3.5</v>
      </c>
      <c r="M234" s="61">
        <f t="shared" si="7"/>
        <v>1190</v>
      </c>
      <c r="N234" s="61">
        <v>80440050124</v>
      </c>
      <c r="O234" s="61">
        <v>80440050124</v>
      </c>
      <c r="P234" s="51" t="s">
        <v>475</v>
      </c>
      <c r="Q234" s="51"/>
    </row>
    <row r="235" spans="1:17" x14ac:dyDescent="0.2">
      <c r="A235" s="240"/>
      <c r="B235" s="783"/>
      <c r="C235" s="635"/>
      <c r="D235" s="356" t="s">
        <v>717</v>
      </c>
      <c r="E235" s="365"/>
      <c r="F235" s="365"/>
      <c r="G235" s="365"/>
      <c r="H235" s="366"/>
      <c r="I235" s="367"/>
      <c r="J235" s="463"/>
      <c r="K235" s="465">
        <v>0.105</v>
      </c>
      <c r="L235" s="681"/>
      <c r="M235" s="464">
        <f t="shared" si="7"/>
        <v>0</v>
      </c>
      <c r="N235" s="464"/>
      <c r="O235" s="464"/>
      <c r="P235" s="151" t="s">
        <v>173</v>
      </c>
      <c r="Q235" s="466"/>
    </row>
    <row r="236" spans="1:17" x14ac:dyDescent="0.2">
      <c r="A236" s="80"/>
      <c r="B236" s="772"/>
      <c r="C236" s="625"/>
      <c r="D236" s="38" t="s">
        <v>716</v>
      </c>
      <c r="E236" s="26"/>
      <c r="F236" s="26"/>
      <c r="G236" s="26"/>
      <c r="H236" s="159"/>
      <c r="I236" s="13"/>
      <c r="J236" s="172"/>
      <c r="K236" s="99">
        <v>0.05</v>
      </c>
      <c r="L236" s="660"/>
      <c r="M236" s="77">
        <f t="shared" si="7"/>
        <v>0</v>
      </c>
      <c r="N236" s="77"/>
      <c r="O236" s="77"/>
      <c r="P236" s="259" t="s">
        <v>173</v>
      </c>
      <c r="Q236" s="259"/>
    </row>
    <row r="237" spans="1:17" x14ac:dyDescent="0.2">
      <c r="A237" s="79" t="s">
        <v>733</v>
      </c>
      <c r="B237" s="771" t="s">
        <v>738</v>
      </c>
      <c r="C237" s="626" t="s">
        <v>693</v>
      </c>
      <c r="D237" s="156" t="s">
        <v>474</v>
      </c>
      <c r="E237" s="24"/>
      <c r="F237" s="24"/>
      <c r="G237" s="24"/>
      <c r="H237" s="157"/>
      <c r="I237" s="25"/>
      <c r="J237" s="165" t="s">
        <v>8</v>
      </c>
      <c r="K237" s="56">
        <f>0.07+0.055</f>
        <v>0.125</v>
      </c>
      <c r="L237" s="657">
        <v>3</v>
      </c>
      <c r="M237" s="7">
        <f t="shared" si="7"/>
        <v>375</v>
      </c>
      <c r="N237" s="180">
        <v>80440020335</v>
      </c>
      <c r="O237" s="180">
        <v>80440020335</v>
      </c>
      <c r="P237" s="6" t="s">
        <v>346</v>
      </c>
      <c r="Q237" s="216"/>
    </row>
    <row r="238" spans="1:17" x14ac:dyDescent="0.2">
      <c r="A238" s="85" t="s">
        <v>733</v>
      </c>
      <c r="B238" s="796" t="s">
        <v>738</v>
      </c>
      <c r="C238" s="646"/>
      <c r="D238" s="474"/>
      <c r="E238" s="31"/>
      <c r="F238" s="31"/>
      <c r="G238" s="31"/>
      <c r="H238" s="362"/>
      <c r="I238" s="32"/>
      <c r="J238" s="167" t="s">
        <v>8</v>
      </c>
      <c r="K238" s="45">
        <v>0.05</v>
      </c>
      <c r="L238" s="658">
        <v>3</v>
      </c>
      <c r="M238" s="4">
        <f t="shared" si="7"/>
        <v>150</v>
      </c>
      <c r="N238" s="62">
        <v>80440020230</v>
      </c>
      <c r="O238" s="62">
        <v>80440020230</v>
      </c>
      <c r="P238" s="3" t="s">
        <v>347</v>
      </c>
      <c r="Q238" s="371"/>
    </row>
    <row r="239" spans="1:17" x14ac:dyDescent="0.2">
      <c r="A239" s="88" t="s">
        <v>733</v>
      </c>
      <c r="B239" s="773" t="s">
        <v>738</v>
      </c>
      <c r="C239" s="647" t="s">
        <v>691</v>
      </c>
      <c r="D239" s="317" t="s">
        <v>125</v>
      </c>
      <c r="E239" s="318">
        <v>0</v>
      </c>
      <c r="F239" s="318">
        <v>0.5</v>
      </c>
      <c r="G239" s="318">
        <v>0.5</v>
      </c>
      <c r="H239" s="319">
        <v>2500</v>
      </c>
      <c r="I239" s="320" t="s">
        <v>8</v>
      </c>
      <c r="J239" s="174" t="s">
        <v>11</v>
      </c>
      <c r="K239" s="46">
        <v>0.32</v>
      </c>
      <c r="L239" s="683">
        <v>3</v>
      </c>
      <c r="M239" s="52">
        <f t="shared" si="7"/>
        <v>960</v>
      </c>
      <c r="N239" s="468">
        <v>80440050467</v>
      </c>
      <c r="O239" s="468">
        <v>80440050467</v>
      </c>
      <c r="P239" s="271" t="s">
        <v>178</v>
      </c>
      <c r="Q239" s="53"/>
    </row>
    <row r="240" spans="1:17" x14ac:dyDescent="0.2">
      <c r="A240" s="82" t="s">
        <v>733</v>
      </c>
      <c r="B240" s="775" t="s">
        <v>738</v>
      </c>
      <c r="C240" s="624"/>
      <c r="D240" s="257"/>
      <c r="E240" s="22"/>
      <c r="F240" s="22"/>
      <c r="G240" s="22"/>
      <c r="H240" s="158"/>
      <c r="I240" s="23"/>
      <c r="J240" s="166" t="s">
        <v>8</v>
      </c>
      <c r="K240" s="48">
        <v>0.51</v>
      </c>
      <c r="L240" s="654">
        <v>3</v>
      </c>
      <c r="M240" s="9">
        <f t="shared" si="7"/>
        <v>1530</v>
      </c>
      <c r="N240" s="9">
        <v>80440050205</v>
      </c>
      <c r="O240" s="9">
        <v>80440050021</v>
      </c>
      <c r="P240" s="15"/>
      <c r="Q240" s="15"/>
    </row>
    <row r="241" spans="1:17" x14ac:dyDescent="0.2">
      <c r="A241" s="240" t="s">
        <v>733</v>
      </c>
      <c r="B241" s="783" t="s">
        <v>738</v>
      </c>
      <c r="C241" s="635"/>
      <c r="D241" s="430"/>
      <c r="E241" s="365"/>
      <c r="F241" s="365"/>
      <c r="G241" s="365"/>
      <c r="H241" s="366"/>
      <c r="I241" s="367"/>
      <c r="J241" s="243"/>
      <c r="K241" s="245">
        <v>0.23</v>
      </c>
      <c r="L241" s="721"/>
      <c r="M241" s="244">
        <f t="shared" si="7"/>
        <v>0</v>
      </c>
      <c r="N241" s="244">
        <v>80440050105</v>
      </c>
      <c r="O241" s="244">
        <v>80440050105</v>
      </c>
      <c r="P241" s="246" t="s">
        <v>178</v>
      </c>
      <c r="Q241" s="246" t="s">
        <v>729</v>
      </c>
    </row>
    <row r="242" spans="1:17" x14ac:dyDescent="0.2">
      <c r="A242" s="79" t="s">
        <v>733</v>
      </c>
      <c r="B242" s="771" t="s">
        <v>738</v>
      </c>
      <c r="C242" s="626" t="s">
        <v>692</v>
      </c>
      <c r="D242" s="156" t="s">
        <v>119</v>
      </c>
      <c r="E242" s="24">
        <v>0</v>
      </c>
      <c r="F242" s="24">
        <v>0.99</v>
      </c>
      <c r="G242" s="24">
        <v>0.99</v>
      </c>
      <c r="H242" s="157">
        <v>4095</v>
      </c>
      <c r="I242" s="25" t="s">
        <v>8</v>
      </c>
      <c r="J242" s="165" t="s">
        <v>8</v>
      </c>
      <c r="K242" s="44">
        <v>0.8</v>
      </c>
      <c r="L242" s="657">
        <v>3</v>
      </c>
      <c r="M242" s="7">
        <f t="shared" si="7"/>
        <v>2400</v>
      </c>
      <c r="N242" s="7">
        <v>80440020230</v>
      </c>
      <c r="O242" s="7">
        <v>80440020230</v>
      </c>
      <c r="P242" s="17"/>
      <c r="Q242" s="17"/>
    </row>
    <row r="243" spans="1:17" x14ac:dyDescent="0.2">
      <c r="A243" s="305"/>
      <c r="B243" s="797"/>
      <c r="C243" s="648"/>
      <c r="D243" s="307" t="s">
        <v>351</v>
      </c>
      <c r="E243" s="308"/>
      <c r="F243" s="308"/>
      <c r="G243" s="308"/>
      <c r="H243" s="309"/>
      <c r="I243" s="310"/>
      <c r="J243" s="311"/>
      <c r="K243" s="312"/>
      <c r="L243" s="684"/>
      <c r="M243" s="306">
        <f t="shared" si="7"/>
        <v>0</v>
      </c>
      <c r="N243" s="306">
        <v>80440020230</v>
      </c>
      <c r="O243" s="306">
        <v>80440020230</v>
      </c>
      <c r="P243" s="313"/>
      <c r="Q243" s="313" t="s">
        <v>494</v>
      </c>
    </row>
    <row r="244" spans="1:17" x14ac:dyDescent="0.2">
      <c r="A244" s="305"/>
      <c r="B244" s="797"/>
      <c r="C244" s="648"/>
      <c r="D244" s="307" t="s">
        <v>351</v>
      </c>
      <c r="E244" s="308"/>
      <c r="F244" s="308"/>
      <c r="G244" s="308"/>
      <c r="H244" s="309"/>
      <c r="I244" s="310"/>
      <c r="J244" s="311"/>
      <c r="K244" s="312"/>
      <c r="L244" s="684"/>
      <c r="M244" s="306">
        <f t="shared" si="7"/>
        <v>0</v>
      </c>
      <c r="N244" s="306">
        <v>80440020230</v>
      </c>
      <c r="O244" s="306">
        <v>80440020230</v>
      </c>
      <c r="P244" s="313"/>
      <c r="Q244" s="313" t="s">
        <v>493</v>
      </c>
    </row>
    <row r="245" spans="1:17" x14ac:dyDescent="0.2">
      <c r="A245" s="305"/>
      <c r="B245" s="797"/>
      <c r="C245" s="648"/>
      <c r="D245" s="307" t="s">
        <v>351</v>
      </c>
      <c r="E245" s="308"/>
      <c r="F245" s="308"/>
      <c r="G245" s="308"/>
      <c r="H245" s="309"/>
      <c r="I245" s="310"/>
      <c r="J245" s="311"/>
      <c r="K245" s="312"/>
      <c r="L245" s="684"/>
      <c r="M245" s="306">
        <f t="shared" si="7"/>
        <v>0</v>
      </c>
      <c r="N245" s="306">
        <v>80440020230</v>
      </c>
      <c r="O245" s="306">
        <v>80440020230</v>
      </c>
      <c r="P245" s="313"/>
      <c r="Q245" s="313" t="s">
        <v>213</v>
      </c>
    </row>
    <row r="246" spans="1:17" x14ac:dyDescent="0.2">
      <c r="A246" s="294"/>
      <c r="B246" s="798"/>
      <c r="C246" s="649"/>
      <c r="D246" s="295" t="s">
        <v>352</v>
      </c>
      <c r="E246" s="314"/>
      <c r="F246" s="314"/>
      <c r="G246" s="314"/>
      <c r="H246" s="315"/>
      <c r="I246" s="316"/>
      <c r="J246" s="296"/>
      <c r="K246" s="298"/>
      <c r="L246" s="666"/>
      <c r="M246" s="297">
        <f t="shared" si="7"/>
        <v>0</v>
      </c>
      <c r="N246" s="297">
        <v>80440020230</v>
      </c>
      <c r="O246" s="297">
        <v>80440020230</v>
      </c>
      <c r="P246" s="299"/>
      <c r="Q246" s="299" t="s">
        <v>214</v>
      </c>
    </row>
    <row r="247" spans="1:17" x14ac:dyDescent="0.2">
      <c r="A247" s="81" t="s">
        <v>733</v>
      </c>
      <c r="B247" s="778" t="s">
        <v>738</v>
      </c>
      <c r="C247" s="627" t="s">
        <v>694</v>
      </c>
      <c r="D247" s="155" t="s">
        <v>120</v>
      </c>
      <c r="E247" s="29">
        <v>0</v>
      </c>
      <c r="F247" s="29">
        <v>0.41</v>
      </c>
      <c r="G247" s="29">
        <v>0.41</v>
      </c>
      <c r="H247" s="113">
        <v>810</v>
      </c>
      <c r="I247" s="30" t="s">
        <v>8</v>
      </c>
      <c r="J247" s="163" t="s">
        <v>8</v>
      </c>
      <c r="K247" s="47">
        <v>0.41499999999999998</v>
      </c>
      <c r="L247" s="661">
        <v>3.5</v>
      </c>
      <c r="M247" s="5">
        <f t="shared" ref="M247:M278" si="8">ROUND(K247*L247*1000,0)</f>
        <v>1453</v>
      </c>
      <c r="N247" s="5">
        <v>80440020333</v>
      </c>
      <c r="O247" s="5">
        <v>80440020333</v>
      </c>
      <c r="P247" s="14" t="s">
        <v>192</v>
      </c>
      <c r="Q247" s="14"/>
    </row>
    <row r="248" spans="1:17" x14ac:dyDescent="0.2">
      <c r="A248" s="79" t="s">
        <v>733</v>
      </c>
      <c r="B248" s="771" t="s">
        <v>738</v>
      </c>
      <c r="C248" s="626" t="s">
        <v>695</v>
      </c>
      <c r="D248" s="156" t="s">
        <v>122</v>
      </c>
      <c r="E248" s="24">
        <v>0</v>
      </c>
      <c r="F248" s="24">
        <v>0.1</v>
      </c>
      <c r="G248" s="24">
        <v>0.1</v>
      </c>
      <c r="H248" s="157">
        <v>810</v>
      </c>
      <c r="I248" s="25" t="s">
        <v>8</v>
      </c>
      <c r="J248" s="165" t="s">
        <v>11</v>
      </c>
      <c r="K248" s="44">
        <v>0.105</v>
      </c>
      <c r="L248" s="657">
        <v>3</v>
      </c>
      <c r="M248" s="7">
        <f t="shared" si="8"/>
        <v>315</v>
      </c>
      <c r="N248" s="7">
        <v>80440020336</v>
      </c>
      <c r="O248" s="7">
        <v>80440020336</v>
      </c>
      <c r="P248" s="17"/>
      <c r="Q248" s="17"/>
    </row>
    <row r="249" spans="1:17" x14ac:dyDescent="0.2">
      <c r="A249" s="80" t="s">
        <v>733</v>
      </c>
      <c r="B249" s="772" t="s">
        <v>738</v>
      </c>
      <c r="C249" s="625"/>
      <c r="D249" s="38"/>
      <c r="E249" s="26">
        <v>0.11</v>
      </c>
      <c r="F249" s="26">
        <v>0.18</v>
      </c>
      <c r="G249" s="26">
        <v>6.9999999999999993E-2</v>
      </c>
      <c r="H249" s="159"/>
      <c r="I249" s="13"/>
      <c r="J249" s="167" t="s">
        <v>11</v>
      </c>
      <c r="K249" s="45">
        <v>7.0000000000000007E-2</v>
      </c>
      <c r="L249" s="658">
        <v>3</v>
      </c>
      <c r="M249" s="4">
        <f t="shared" si="8"/>
        <v>210</v>
      </c>
      <c r="N249" s="4">
        <v>80440020337</v>
      </c>
      <c r="O249" s="4">
        <v>80440020336</v>
      </c>
      <c r="P249" s="16"/>
      <c r="Q249" s="16"/>
    </row>
    <row r="250" spans="1:17" x14ac:dyDescent="0.2">
      <c r="A250" s="79" t="s">
        <v>733</v>
      </c>
      <c r="B250" s="771" t="s">
        <v>738</v>
      </c>
      <c r="C250" s="626" t="s">
        <v>696</v>
      </c>
      <c r="D250" s="156" t="s">
        <v>341</v>
      </c>
      <c r="E250" s="24">
        <v>0</v>
      </c>
      <c r="F250" s="24">
        <v>1.1499999999999999</v>
      </c>
      <c r="G250" s="24">
        <v>1.1499999999999999</v>
      </c>
      <c r="H250" s="157">
        <v>5175</v>
      </c>
      <c r="I250" s="25" t="s">
        <v>8</v>
      </c>
      <c r="J250" s="165" t="s">
        <v>11</v>
      </c>
      <c r="K250" s="44">
        <v>0.80500000000000005</v>
      </c>
      <c r="L250" s="657">
        <v>3</v>
      </c>
      <c r="M250" s="7">
        <f t="shared" si="8"/>
        <v>2415</v>
      </c>
      <c r="N250" s="7">
        <v>80440020335</v>
      </c>
      <c r="O250" s="7">
        <v>80440020335</v>
      </c>
      <c r="P250" s="17"/>
      <c r="Q250" s="17"/>
    </row>
    <row r="251" spans="1:17" x14ac:dyDescent="0.2">
      <c r="A251" s="305"/>
      <c r="B251" s="797"/>
      <c r="C251" s="648"/>
      <c r="D251" s="307" t="s">
        <v>342</v>
      </c>
      <c r="E251" s="308"/>
      <c r="F251" s="308"/>
      <c r="G251" s="308"/>
      <c r="H251" s="309"/>
      <c r="I251" s="310"/>
      <c r="J251" s="311"/>
      <c r="K251" s="312"/>
      <c r="L251" s="684"/>
      <c r="M251" s="306">
        <f t="shared" si="8"/>
        <v>0</v>
      </c>
      <c r="N251" s="306">
        <v>80440020335</v>
      </c>
      <c r="O251" s="306">
        <v>80440020335</v>
      </c>
      <c r="P251" s="313"/>
      <c r="Q251" s="313" t="s">
        <v>494</v>
      </c>
    </row>
    <row r="252" spans="1:17" x14ac:dyDescent="0.2">
      <c r="A252" s="305"/>
      <c r="B252" s="797"/>
      <c r="C252" s="648"/>
      <c r="D252" s="307" t="s">
        <v>343</v>
      </c>
      <c r="E252" s="308"/>
      <c r="F252" s="308"/>
      <c r="G252" s="308"/>
      <c r="H252" s="309"/>
      <c r="I252" s="310"/>
      <c r="J252" s="311"/>
      <c r="K252" s="312"/>
      <c r="L252" s="684"/>
      <c r="M252" s="306">
        <f t="shared" si="8"/>
        <v>0</v>
      </c>
      <c r="N252" s="306">
        <v>80440020335</v>
      </c>
      <c r="O252" s="306">
        <v>80440020335</v>
      </c>
      <c r="P252" s="313"/>
      <c r="Q252" s="313" t="s">
        <v>493</v>
      </c>
    </row>
    <row r="253" spans="1:17" x14ac:dyDescent="0.2">
      <c r="A253" s="305"/>
      <c r="B253" s="797"/>
      <c r="C253" s="648"/>
      <c r="D253" s="307" t="s">
        <v>344</v>
      </c>
      <c r="E253" s="308"/>
      <c r="F253" s="308"/>
      <c r="G253" s="308"/>
      <c r="H253" s="309"/>
      <c r="I253" s="310"/>
      <c r="J253" s="311"/>
      <c r="K253" s="312"/>
      <c r="L253" s="684"/>
      <c r="M253" s="306">
        <f t="shared" si="8"/>
        <v>0</v>
      </c>
      <c r="N253" s="306">
        <v>80440020335</v>
      </c>
      <c r="O253" s="306">
        <v>80440020335</v>
      </c>
      <c r="P253" s="313"/>
      <c r="Q253" s="313" t="s">
        <v>213</v>
      </c>
    </row>
    <row r="254" spans="1:17" ht="12" thickBot="1" x14ac:dyDescent="0.25">
      <c r="A254" s="294"/>
      <c r="B254" s="798"/>
      <c r="C254" s="649"/>
      <c r="D254" s="295" t="s">
        <v>345</v>
      </c>
      <c r="E254" s="314"/>
      <c r="F254" s="314"/>
      <c r="G254" s="314"/>
      <c r="H254" s="315"/>
      <c r="I254" s="316"/>
      <c r="J254" s="296"/>
      <c r="K254" s="722"/>
      <c r="L254" s="666"/>
      <c r="M254" s="723">
        <f t="shared" si="8"/>
        <v>0</v>
      </c>
      <c r="N254" s="297">
        <v>80440020335</v>
      </c>
      <c r="O254" s="297">
        <v>80440020335</v>
      </c>
      <c r="P254" s="299"/>
      <c r="Q254" s="299" t="s">
        <v>215</v>
      </c>
    </row>
    <row r="255" spans="1:17" x14ac:dyDescent="0.2">
      <c r="A255" s="79" t="s">
        <v>733</v>
      </c>
      <c r="B255" s="771" t="s">
        <v>738</v>
      </c>
      <c r="C255" s="626" t="s">
        <v>697</v>
      </c>
      <c r="D255" s="156" t="s">
        <v>123</v>
      </c>
      <c r="E255" s="24">
        <v>0</v>
      </c>
      <c r="F255" s="24">
        <v>0.51</v>
      </c>
      <c r="G255" s="24">
        <v>0.51</v>
      </c>
      <c r="H255" s="157">
        <v>2925</v>
      </c>
      <c r="I255" s="25" t="s">
        <v>8</v>
      </c>
      <c r="J255" s="165" t="s">
        <v>8</v>
      </c>
      <c r="K255" s="701">
        <v>0.24</v>
      </c>
      <c r="L255" s="697">
        <v>4.5</v>
      </c>
      <c r="M255" s="699">
        <f t="shared" si="8"/>
        <v>1080</v>
      </c>
      <c r="N255" s="7">
        <v>80440020339</v>
      </c>
      <c r="O255" s="7">
        <v>80440020339</v>
      </c>
      <c r="P255" s="17" t="s">
        <v>509</v>
      </c>
      <c r="Q255" s="17" t="s">
        <v>510</v>
      </c>
    </row>
    <row r="256" spans="1:17" ht="12" thickBot="1" x14ac:dyDescent="0.25">
      <c r="A256" s="84" t="s">
        <v>733</v>
      </c>
      <c r="B256" s="774" t="s">
        <v>738</v>
      </c>
      <c r="C256" s="629"/>
      <c r="D256" s="196"/>
      <c r="E256" s="27"/>
      <c r="F256" s="27"/>
      <c r="G256" s="27"/>
      <c r="H256" s="197"/>
      <c r="I256" s="28"/>
      <c r="J256" s="170"/>
      <c r="K256" s="702">
        <v>0.27</v>
      </c>
      <c r="L256" s="698">
        <v>3</v>
      </c>
      <c r="M256" s="700">
        <f t="shared" si="8"/>
        <v>810</v>
      </c>
      <c r="N256" s="18"/>
      <c r="O256" s="18"/>
      <c r="P256" s="19"/>
      <c r="Q256" s="19"/>
    </row>
    <row r="257" spans="1:17" x14ac:dyDescent="0.2">
      <c r="A257" s="80" t="s">
        <v>733</v>
      </c>
      <c r="B257" s="772" t="s">
        <v>738</v>
      </c>
      <c r="C257" s="625"/>
      <c r="D257" s="132" t="s">
        <v>183</v>
      </c>
      <c r="E257" s="133"/>
      <c r="F257" s="133"/>
      <c r="G257" s="133"/>
      <c r="H257" s="177"/>
      <c r="I257" s="134"/>
      <c r="J257" s="173" t="s">
        <v>8</v>
      </c>
      <c r="K257" s="410">
        <v>0.06</v>
      </c>
      <c r="L257" s="669"/>
      <c r="M257" s="481">
        <f t="shared" si="8"/>
        <v>0</v>
      </c>
      <c r="N257" s="135">
        <v>80440020339</v>
      </c>
      <c r="O257" s="135">
        <v>80440020339</v>
      </c>
      <c r="P257" s="138" t="s">
        <v>224</v>
      </c>
      <c r="Q257" s="137"/>
    </row>
    <row r="258" spans="1:17" x14ac:dyDescent="0.2">
      <c r="A258" s="79" t="s">
        <v>733</v>
      </c>
      <c r="B258" s="771" t="s">
        <v>738</v>
      </c>
      <c r="C258" s="626" t="s">
        <v>698</v>
      </c>
      <c r="D258" s="156" t="s">
        <v>121</v>
      </c>
      <c r="E258" s="24">
        <v>0</v>
      </c>
      <c r="F258" s="24">
        <v>0.55000000000000004</v>
      </c>
      <c r="G258" s="24">
        <v>0.55000000000000004</v>
      </c>
      <c r="H258" s="157">
        <v>810</v>
      </c>
      <c r="I258" s="25" t="s">
        <v>8</v>
      </c>
      <c r="J258" s="165" t="s">
        <v>8</v>
      </c>
      <c r="K258" s="44">
        <v>0.55000000000000004</v>
      </c>
      <c r="L258" s="657">
        <v>3</v>
      </c>
      <c r="M258" s="7">
        <f t="shared" si="8"/>
        <v>1650</v>
      </c>
      <c r="N258" s="7">
        <v>80440020334</v>
      </c>
      <c r="O258" s="7">
        <v>80440020334</v>
      </c>
      <c r="P258" s="17"/>
      <c r="Q258" s="17"/>
    </row>
    <row r="259" spans="1:17" x14ac:dyDescent="0.2">
      <c r="A259" s="80" t="s">
        <v>733</v>
      </c>
      <c r="B259" s="772" t="s">
        <v>738</v>
      </c>
      <c r="C259" s="625"/>
      <c r="D259" s="202"/>
      <c r="E259" s="26"/>
      <c r="F259" s="26"/>
      <c r="G259" s="26"/>
      <c r="H259" s="159"/>
      <c r="I259" s="13"/>
      <c r="J259" s="172"/>
      <c r="K259" s="99">
        <v>0.23499999999999999</v>
      </c>
      <c r="L259" s="660"/>
      <c r="M259" s="77">
        <f t="shared" si="8"/>
        <v>0</v>
      </c>
      <c r="N259" s="77"/>
      <c r="O259" s="77"/>
      <c r="P259" s="259" t="s">
        <v>173</v>
      </c>
      <c r="Q259" s="259"/>
    </row>
    <row r="260" spans="1:17" x14ac:dyDescent="0.2">
      <c r="A260" s="81" t="s">
        <v>733</v>
      </c>
      <c r="B260" s="778" t="s">
        <v>738</v>
      </c>
      <c r="C260" s="627" t="s">
        <v>699</v>
      </c>
      <c r="D260" s="155" t="s">
        <v>127</v>
      </c>
      <c r="E260" s="29">
        <v>0</v>
      </c>
      <c r="F260" s="29">
        <v>0.38</v>
      </c>
      <c r="G260" s="29">
        <v>0.38</v>
      </c>
      <c r="H260" s="113">
        <v>2280</v>
      </c>
      <c r="I260" s="30" t="s">
        <v>128</v>
      </c>
      <c r="J260" s="163" t="s">
        <v>355</v>
      </c>
      <c r="K260" s="47">
        <v>0.44500000000000001</v>
      </c>
      <c r="L260" s="661">
        <v>7</v>
      </c>
      <c r="M260" s="5">
        <f t="shared" si="8"/>
        <v>3115</v>
      </c>
      <c r="N260" s="5">
        <v>80440050338</v>
      </c>
      <c r="O260" s="5">
        <v>80440050338</v>
      </c>
      <c r="P260" s="14"/>
      <c r="Q260" s="14"/>
    </row>
    <row r="261" spans="1:17" x14ac:dyDescent="0.2">
      <c r="A261" s="79" t="s">
        <v>733</v>
      </c>
      <c r="B261" s="771" t="s">
        <v>738</v>
      </c>
      <c r="C261" s="626" t="s">
        <v>700</v>
      </c>
      <c r="D261" s="156" t="s">
        <v>124</v>
      </c>
      <c r="E261" s="24">
        <v>0</v>
      </c>
      <c r="F261" s="24">
        <v>0.28000000000000003</v>
      </c>
      <c r="G261" s="24">
        <v>0.28000000000000003</v>
      </c>
      <c r="H261" s="157">
        <v>810</v>
      </c>
      <c r="I261" s="25" t="s">
        <v>8</v>
      </c>
      <c r="J261" s="724" t="s">
        <v>190</v>
      </c>
      <c r="K261" s="726">
        <v>0.18</v>
      </c>
      <c r="L261" s="727"/>
      <c r="M261" s="725">
        <f t="shared" si="8"/>
        <v>0</v>
      </c>
      <c r="N261" s="725">
        <v>80440020338</v>
      </c>
      <c r="O261" s="725">
        <v>80440020338</v>
      </c>
      <c r="P261" s="728"/>
      <c r="Q261" s="728"/>
    </row>
    <row r="262" spans="1:17" x14ac:dyDescent="0.2">
      <c r="A262" s="294" t="s">
        <v>733</v>
      </c>
      <c r="B262" s="798" t="s">
        <v>738</v>
      </c>
      <c r="C262" s="649"/>
      <c r="D262" s="295" t="s">
        <v>157</v>
      </c>
      <c r="E262" s="314"/>
      <c r="F262" s="314"/>
      <c r="G262" s="314"/>
      <c r="H262" s="315"/>
      <c r="I262" s="316"/>
      <c r="J262" s="296"/>
      <c r="K262" s="298"/>
      <c r="L262" s="666"/>
      <c r="M262" s="297">
        <f t="shared" si="8"/>
        <v>0</v>
      </c>
      <c r="N262" s="297">
        <v>80440020338</v>
      </c>
      <c r="O262" s="297">
        <v>80440020338</v>
      </c>
      <c r="P262" s="299"/>
      <c r="Q262" s="313" t="s">
        <v>494</v>
      </c>
    </row>
    <row r="263" spans="1:17" x14ac:dyDescent="0.2">
      <c r="A263" s="79" t="s">
        <v>733</v>
      </c>
      <c r="B263" s="771" t="s">
        <v>738</v>
      </c>
      <c r="C263" s="626" t="s">
        <v>701</v>
      </c>
      <c r="D263" s="156" t="s">
        <v>212</v>
      </c>
      <c r="E263" s="24"/>
      <c r="F263" s="24"/>
      <c r="G263" s="24"/>
      <c r="H263" s="157"/>
      <c r="I263" s="25"/>
      <c r="J263" s="165" t="s">
        <v>8</v>
      </c>
      <c r="K263" s="44">
        <f>0.075+0.055</f>
        <v>0.13</v>
      </c>
      <c r="L263" s="657">
        <v>3</v>
      </c>
      <c r="M263" s="7">
        <f t="shared" si="8"/>
        <v>390</v>
      </c>
      <c r="N263" s="7">
        <v>80440020335</v>
      </c>
      <c r="O263" s="7">
        <v>80440020335</v>
      </c>
      <c r="P263" s="17" t="s">
        <v>349</v>
      </c>
      <c r="Q263" s="17"/>
    </row>
    <row r="264" spans="1:17" x14ac:dyDescent="0.2">
      <c r="A264" s="80" t="s">
        <v>733</v>
      </c>
      <c r="B264" s="772" t="s">
        <v>738</v>
      </c>
      <c r="C264" s="625"/>
      <c r="D264" s="38"/>
      <c r="E264" s="26"/>
      <c r="F264" s="26"/>
      <c r="G264" s="26"/>
      <c r="H264" s="159"/>
      <c r="I264" s="13"/>
      <c r="J264" s="167" t="s">
        <v>8</v>
      </c>
      <c r="K264" s="45">
        <v>0.05</v>
      </c>
      <c r="L264" s="658">
        <v>3</v>
      </c>
      <c r="M264" s="4">
        <f t="shared" si="8"/>
        <v>150</v>
      </c>
      <c r="N264" s="4">
        <v>80440020230</v>
      </c>
      <c r="O264" s="4">
        <v>80440020230</v>
      </c>
      <c r="P264" s="16" t="s">
        <v>350</v>
      </c>
      <c r="Q264" s="16"/>
    </row>
    <row r="265" spans="1:17" x14ac:dyDescent="0.2">
      <c r="A265" s="79" t="s">
        <v>733</v>
      </c>
      <c r="B265" s="771" t="s">
        <v>738</v>
      </c>
      <c r="C265" s="626" t="s">
        <v>702</v>
      </c>
      <c r="D265" s="156" t="s">
        <v>492</v>
      </c>
      <c r="E265" s="24"/>
      <c r="F265" s="24"/>
      <c r="G265" s="24"/>
      <c r="H265" s="157"/>
      <c r="I265" s="25"/>
      <c r="J265" s="166" t="s">
        <v>8</v>
      </c>
      <c r="K265" s="58">
        <v>7.0000000000000007E-2</v>
      </c>
      <c r="L265" s="654">
        <v>3</v>
      </c>
      <c r="M265" s="9">
        <f t="shared" si="8"/>
        <v>210</v>
      </c>
      <c r="N265" s="61">
        <v>80440020335</v>
      </c>
      <c r="O265" s="61">
        <v>80440020335</v>
      </c>
      <c r="P265" s="8" t="s">
        <v>346</v>
      </c>
      <c r="Q265" s="17"/>
    </row>
    <row r="266" spans="1:17" x14ac:dyDescent="0.2">
      <c r="A266" s="84" t="s">
        <v>733</v>
      </c>
      <c r="B266" s="774" t="s">
        <v>738</v>
      </c>
      <c r="C266" s="629"/>
      <c r="D266" s="196"/>
      <c r="E266" s="27"/>
      <c r="F266" s="27"/>
      <c r="G266" s="27"/>
      <c r="H266" s="197"/>
      <c r="I266" s="28"/>
      <c r="J266" s="166" t="s">
        <v>11</v>
      </c>
      <c r="K266" s="58">
        <v>0.06</v>
      </c>
      <c r="L266" s="654">
        <v>3</v>
      </c>
      <c r="M266" s="9">
        <f t="shared" si="8"/>
        <v>180</v>
      </c>
      <c r="N266" s="61">
        <v>80440020335</v>
      </c>
      <c r="O266" s="61">
        <v>80440020335</v>
      </c>
      <c r="P266" s="8"/>
      <c r="Q266" s="19"/>
    </row>
    <row r="267" spans="1:17" x14ac:dyDescent="0.2">
      <c r="A267" s="84" t="s">
        <v>733</v>
      </c>
      <c r="B267" s="774" t="s">
        <v>738</v>
      </c>
      <c r="C267" s="629"/>
      <c r="D267" s="196"/>
      <c r="E267" s="27"/>
      <c r="F267" s="27"/>
      <c r="G267" s="27"/>
      <c r="H267" s="197"/>
      <c r="I267" s="28"/>
      <c r="J267" s="166" t="s">
        <v>11</v>
      </c>
      <c r="K267" s="58">
        <v>0.05</v>
      </c>
      <c r="L267" s="654">
        <v>3</v>
      </c>
      <c r="M267" s="9">
        <f t="shared" si="8"/>
        <v>150</v>
      </c>
      <c r="N267" s="61">
        <v>80440020230</v>
      </c>
      <c r="O267" s="61">
        <v>80440020230</v>
      </c>
      <c r="P267" s="8" t="s">
        <v>347</v>
      </c>
      <c r="Q267" s="19"/>
    </row>
    <row r="268" spans="1:17" x14ac:dyDescent="0.2">
      <c r="A268" s="80" t="s">
        <v>733</v>
      </c>
      <c r="B268" s="772" t="s">
        <v>738</v>
      </c>
      <c r="C268" s="625"/>
      <c r="D268" s="38"/>
      <c r="E268" s="26"/>
      <c r="F268" s="26"/>
      <c r="G268" s="26"/>
      <c r="H268" s="159"/>
      <c r="I268" s="13"/>
      <c r="J268" s="181" t="s">
        <v>190</v>
      </c>
      <c r="K268" s="183">
        <v>0.105</v>
      </c>
      <c r="L268" s="655"/>
      <c r="M268" s="182">
        <f t="shared" si="8"/>
        <v>0</v>
      </c>
      <c r="N268" s="182">
        <v>80440020338</v>
      </c>
      <c r="O268" s="182">
        <v>80440020338</v>
      </c>
      <c r="P268" s="185" t="s">
        <v>348</v>
      </c>
      <c r="Q268" s="130"/>
    </row>
    <row r="269" spans="1:17" x14ac:dyDescent="0.2">
      <c r="A269" s="79" t="s">
        <v>733</v>
      </c>
      <c r="B269" s="771" t="s">
        <v>738</v>
      </c>
      <c r="C269" s="626" t="s">
        <v>703</v>
      </c>
      <c r="D269" s="156" t="s">
        <v>211</v>
      </c>
      <c r="E269" s="24"/>
      <c r="F269" s="24"/>
      <c r="G269" s="24"/>
      <c r="H269" s="157"/>
      <c r="I269" s="25"/>
      <c r="J269" s="165" t="s">
        <v>11</v>
      </c>
      <c r="K269" s="44">
        <f>0.075+0.055</f>
        <v>0.13</v>
      </c>
      <c r="L269" s="657">
        <v>3</v>
      </c>
      <c r="M269" s="7">
        <f t="shared" si="8"/>
        <v>390</v>
      </c>
      <c r="N269" s="7">
        <v>80440020335</v>
      </c>
      <c r="O269" s="7">
        <v>80440020335</v>
      </c>
      <c r="P269" s="17" t="s">
        <v>353</v>
      </c>
      <c r="Q269" s="17"/>
    </row>
    <row r="270" spans="1:17" ht="12" thickBot="1" x14ac:dyDescent="0.25">
      <c r="A270" s="80" t="s">
        <v>733</v>
      </c>
      <c r="B270" s="772" t="s">
        <v>738</v>
      </c>
      <c r="C270" s="625"/>
      <c r="D270" s="38"/>
      <c r="E270" s="26"/>
      <c r="F270" s="26"/>
      <c r="G270" s="26"/>
      <c r="H270" s="159"/>
      <c r="I270" s="13"/>
      <c r="J270" s="167" t="s">
        <v>11</v>
      </c>
      <c r="K270" s="45">
        <v>5.5E-2</v>
      </c>
      <c r="L270" s="658">
        <v>3</v>
      </c>
      <c r="M270" s="4">
        <f t="shared" si="8"/>
        <v>165</v>
      </c>
      <c r="N270" s="4">
        <v>80440020230</v>
      </c>
      <c r="O270" s="4">
        <v>80440020230</v>
      </c>
      <c r="P270" s="16" t="s">
        <v>354</v>
      </c>
      <c r="Q270" s="16"/>
    </row>
    <row r="271" spans="1:17" ht="12" thickBot="1" x14ac:dyDescent="0.25">
      <c r="A271" s="114" t="s">
        <v>733</v>
      </c>
      <c r="B271" s="791" t="s">
        <v>738</v>
      </c>
      <c r="C271" s="642"/>
      <c r="D271" s="116" t="s">
        <v>507</v>
      </c>
      <c r="E271" s="117"/>
      <c r="F271" s="117"/>
      <c r="G271" s="115"/>
      <c r="H271" s="115"/>
      <c r="I271" s="115"/>
      <c r="J271" s="164"/>
      <c r="K271" s="115"/>
      <c r="L271" s="677"/>
      <c r="M271" s="115">
        <f t="shared" si="8"/>
        <v>0</v>
      </c>
      <c r="N271" s="115"/>
      <c r="O271" s="115"/>
      <c r="P271" s="115"/>
      <c r="Q271" s="115"/>
    </row>
    <row r="272" spans="1:17" x14ac:dyDescent="0.2">
      <c r="A272" s="490" t="s">
        <v>733</v>
      </c>
      <c r="B272" s="799" t="s">
        <v>738</v>
      </c>
      <c r="C272" s="650" t="s">
        <v>704</v>
      </c>
      <c r="D272" s="491" t="s">
        <v>284</v>
      </c>
      <c r="E272" s="492"/>
      <c r="F272" s="492"/>
      <c r="G272" s="492"/>
      <c r="H272" s="493"/>
      <c r="I272" s="494"/>
      <c r="J272" s="495" t="s">
        <v>133</v>
      </c>
      <c r="K272" s="497">
        <v>0.19500000000000001</v>
      </c>
      <c r="L272" s="685">
        <v>6</v>
      </c>
      <c r="M272" s="496">
        <f t="shared" si="8"/>
        <v>1170</v>
      </c>
      <c r="N272" s="496">
        <v>80440100128</v>
      </c>
      <c r="O272" s="496">
        <v>80440100128</v>
      </c>
      <c r="P272" s="498" t="s">
        <v>508</v>
      </c>
      <c r="Q272" s="498"/>
    </row>
    <row r="273" spans="1:17" x14ac:dyDescent="0.2">
      <c r="A273" s="88" t="s">
        <v>735</v>
      </c>
      <c r="B273" s="773" t="s">
        <v>739</v>
      </c>
      <c r="C273" s="647" t="s">
        <v>705</v>
      </c>
      <c r="D273" s="487" t="s">
        <v>110</v>
      </c>
      <c r="E273" s="318">
        <v>0</v>
      </c>
      <c r="F273" s="318">
        <v>0.14000000000000001</v>
      </c>
      <c r="G273" s="318">
        <v>0.14000000000000001</v>
      </c>
      <c r="H273" s="319">
        <v>5225</v>
      </c>
      <c r="I273" s="320" t="s">
        <v>8</v>
      </c>
      <c r="J273" s="174" t="s">
        <v>8</v>
      </c>
      <c r="K273" s="46">
        <v>0.41499999999999998</v>
      </c>
      <c r="L273" s="683">
        <v>5</v>
      </c>
      <c r="M273" s="52">
        <f t="shared" si="8"/>
        <v>2075</v>
      </c>
      <c r="N273" s="52">
        <v>80440030316</v>
      </c>
      <c r="O273" s="52">
        <v>80440030316</v>
      </c>
      <c r="P273" s="271" t="s">
        <v>192</v>
      </c>
      <c r="Q273" s="271"/>
    </row>
    <row r="274" spans="1:17" x14ac:dyDescent="0.2">
      <c r="A274" s="82"/>
      <c r="B274" s="775"/>
      <c r="C274" s="624"/>
      <c r="D274" s="282"/>
      <c r="E274" s="22">
        <v>0.53</v>
      </c>
      <c r="F274" s="22">
        <v>0.95</v>
      </c>
      <c r="G274" s="22">
        <v>0.42</v>
      </c>
      <c r="H274" s="158"/>
      <c r="I274" s="23"/>
      <c r="J274" s="171" t="s">
        <v>8</v>
      </c>
      <c r="K274" s="97">
        <v>0.39</v>
      </c>
      <c r="L274" s="664">
        <v>5</v>
      </c>
      <c r="M274" s="78">
        <f t="shared" si="8"/>
        <v>1950</v>
      </c>
      <c r="N274" s="78"/>
      <c r="O274" s="78"/>
      <c r="P274" s="151" t="s">
        <v>173</v>
      </c>
      <c r="Q274" s="151"/>
    </row>
    <row r="275" spans="1:17" x14ac:dyDescent="0.2">
      <c r="A275" s="80" t="s">
        <v>735</v>
      </c>
      <c r="B275" s="772" t="s">
        <v>739</v>
      </c>
      <c r="C275" s="625"/>
      <c r="D275" s="283"/>
      <c r="E275" s="26"/>
      <c r="F275" s="26"/>
      <c r="G275" s="26"/>
      <c r="H275" s="159"/>
      <c r="I275" s="13"/>
      <c r="J275" s="167" t="s">
        <v>8</v>
      </c>
      <c r="K275" s="45">
        <v>0.14499999999999999</v>
      </c>
      <c r="L275" s="658">
        <v>5</v>
      </c>
      <c r="M275" s="4">
        <f t="shared" si="8"/>
        <v>725</v>
      </c>
      <c r="N275" s="4">
        <v>80440030317</v>
      </c>
      <c r="O275" s="4">
        <v>80440030316</v>
      </c>
      <c r="P275" s="176" t="s">
        <v>192</v>
      </c>
      <c r="Q275" s="176"/>
    </row>
    <row r="276" spans="1:17" x14ac:dyDescent="0.2">
      <c r="A276" s="79" t="s">
        <v>735</v>
      </c>
      <c r="B276" s="771" t="s">
        <v>739</v>
      </c>
      <c r="C276" s="626" t="s">
        <v>706</v>
      </c>
      <c r="D276" s="278" t="s">
        <v>109</v>
      </c>
      <c r="E276" s="24">
        <v>0</v>
      </c>
      <c r="F276" s="24">
        <v>0.14000000000000001</v>
      </c>
      <c r="G276" s="24">
        <v>0.14000000000000001</v>
      </c>
      <c r="H276" s="157">
        <v>630</v>
      </c>
      <c r="I276" s="25" t="s">
        <v>11</v>
      </c>
      <c r="J276" s="165" t="s">
        <v>11</v>
      </c>
      <c r="K276" s="44">
        <v>0.14499999999999999</v>
      </c>
      <c r="L276" s="657">
        <v>3</v>
      </c>
      <c r="M276" s="7">
        <f t="shared" si="8"/>
        <v>435</v>
      </c>
      <c r="N276" s="7">
        <v>80440040479</v>
      </c>
      <c r="O276" s="7">
        <v>80440040479</v>
      </c>
      <c r="P276" s="17"/>
      <c r="Q276" s="17"/>
    </row>
    <row r="277" spans="1:17" x14ac:dyDescent="0.2">
      <c r="A277" s="80"/>
      <c r="B277" s="772"/>
      <c r="C277" s="625"/>
      <c r="D277" s="279"/>
      <c r="E277" s="26"/>
      <c r="F277" s="26"/>
      <c r="G277" s="26"/>
      <c r="H277" s="159"/>
      <c r="I277" s="13"/>
      <c r="J277" s="172"/>
      <c r="K277" s="99">
        <v>0.315</v>
      </c>
      <c r="L277" s="660"/>
      <c r="M277" s="77">
        <f t="shared" si="8"/>
        <v>0</v>
      </c>
      <c r="N277" s="77"/>
      <c r="O277" s="77"/>
      <c r="P277" s="259" t="s">
        <v>173</v>
      </c>
      <c r="Q277" s="259"/>
    </row>
    <row r="278" spans="1:17" x14ac:dyDescent="0.2">
      <c r="A278" s="81" t="s">
        <v>733</v>
      </c>
      <c r="B278" s="778" t="s">
        <v>738</v>
      </c>
      <c r="C278" s="627" t="s">
        <v>707</v>
      </c>
      <c r="D278" s="489" t="s">
        <v>286</v>
      </c>
      <c r="E278" s="29"/>
      <c r="F278" s="29"/>
      <c r="G278" s="29"/>
      <c r="H278" s="113"/>
      <c r="I278" s="30"/>
      <c r="J278" s="252" t="s">
        <v>133</v>
      </c>
      <c r="K278" s="57">
        <v>0.315</v>
      </c>
      <c r="L278" s="675">
        <v>6</v>
      </c>
      <c r="M278" s="125">
        <f t="shared" si="8"/>
        <v>1890</v>
      </c>
      <c r="N278" s="125">
        <v>80440100128</v>
      </c>
      <c r="O278" s="125">
        <v>80440100128</v>
      </c>
      <c r="P278" s="106" t="s">
        <v>508</v>
      </c>
      <c r="Q278" s="106"/>
    </row>
    <row r="279" spans="1:17" x14ac:dyDescent="0.2">
      <c r="A279" s="84" t="s">
        <v>733</v>
      </c>
      <c r="B279" s="774" t="s">
        <v>738</v>
      </c>
      <c r="C279" s="629" t="s">
        <v>708</v>
      </c>
      <c r="D279" s="486" t="s">
        <v>288</v>
      </c>
      <c r="E279" s="27"/>
      <c r="F279" s="27"/>
      <c r="G279" s="27"/>
      <c r="H279" s="197"/>
      <c r="I279" s="28"/>
      <c r="J279" s="227" t="s">
        <v>133</v>
      </c>
      <c r="K279" s="228">
        <v>0.16</v>
      </c>
      <c r="L279" s="682">
        <v>5</v>
      </c>
      <c r="M279" s="54">
        <f t="shared" ref="M279:M293" si="9">ROUND(K279*L279*1000,0)</f>
        <v>800</v>
      </c>
      <c r="N279" s="440">
        <v>80440100128</v>
      </c>
      <c r="O279" s="440">
        <v>80440100128</v>
      </c>
      <c r="P279" s="371" t="s">
        <v>508</v>
      </c>
      <c r="Q279" s="43"/>
    </row>
    <row r="280" spans="1:17" x14ac:dyDescent="0.2">
      <c r="A280" s="79" t="s">
        <v>733</v>
      </c>
      <c r="B280" s="771" t="s">
        <v>738</v>
      </c>
      <c r="C280" s="626" t="s">
        <v>709</v>
      </c>
      <c r="D280" s="278" t="s">
        <v>112</v>
      </c>
      <c r="E280" s="24">
        <v>0</v>
      </c>
      <c r="F280" s="24">
        <v>0.28000000000000003</v>
      </c>
      <c r="G280" s="24">
        <v>0.28000000000000003</v>
      </c>
      <c r="H280" s="157">
        <v>1400</v>
      </c>
      <c r="I280" s="25" t="s">
        <v>133</v>
      </c>
      <c r="J280" s="165" t="s">
        <v>133</v>
      </c>
      <c r="K280" s="44">
        <v>0.28000000000000003</v>
      </c>
      <c r="L280" s="657">
        <v>5</v>
      </c>
      <c r="M280" s="7">
        <f t="shared" si="9"/>
        <v>1400</v>
      </c>
      <c r="N280" s="7">
        <v>80440070407</v>
      </c>
      <c r="O280" s="7">
        <v>80440070407</v>
      </c>
      <c r="P280" s="17"/>
      <c r="Q280" s="17" t="s">
        <v>192</v>
      </c>
    </row>
    <row r="281" spans="1:17" x14ac:dyDescent="0.2">
      <c r="A281" s="80" t="s">
        <v>733</v>
      </c>
      <c r="B281" s="772" t="s">
        <v>738</v>
      </c>
      <c r="C281" s="625"/>
      <c r="D281" s="279"/>
      <c r="E281" s="26">
        <v>0.28000000000000003</v>
      </c>
      <c r="F281" s="26">
        <v>0.8</v>
      </c>
      <c r="G281" s="26">
        <v>0.52</v>
      </c>
      <c r="H281" s="159">
        <v>2600</v>
      </c>
      <c r="I281" s="13" t="s">
        <v>8</v>
      </c>
      <c r="J281" s="167" t="s">
        <v>8</v>
      </c>
      <c r="K281" s="45">
        <v>0.53</v>
      </c>
      <c r="L281" s="658">
        <v>3.5</v>
      </c>
      <c r="M281" s="4">
        <f t="shared" si="9"/>
        <v>1855</v>
      </c>
      <c r="N281" s="4">
        <v>80440070407</v>
      </c>
      <c r="O281" s="4">
        <v>80440070407</v>
      </c>
      <c r="P281" s="16"/>
      <c r="Q281" s="16"/>
    </row>
    <row r="282" spans="1:17" x14ac:dyDescent="0.2">
      <c r="A282" s="79" t="s">
        <v>733</v>
      </c>
      <c r="B282" s="771" t="s">
        <v>738</v>
      </c>
      <c r="C282" s="626" t="s">
        <v>710</v>
      </c>
      <c r="D282" s="278" t="s">
        <v>113</v>
      </c>
      <c r="E282" s="24">
        <v>0</v>
      </c>
      <c r="F282" s="24">
        <v>0.22</v>
      </c>
      <c r="G282" s="24">
        <v>0.22</v>
      </c>
      <c r="H282" s="157">
        <v>2000</v>
      </c>
      <c r="I282" s="25" t="s">
        <v>8</v>
      </c>
      <c r="J282" s="165" t="s">
        <v>8</v>
      </c>
      <c r="K282" s="44">
        <v>0.22</v>
      </c>
      <c r="L282" s="657">
        <v>3.5</v>
      </c>
      <c r="M282" s="7">
        <f t="shared" si="9"/>
        <v>770</v>
      </c>
      <c r="N282" s="7">
        <v>80440030162</v>
      </c>
      <c r="O282" s="7">
        <v>80440030162</v>
      </c>
      <c r="P282" s="17" t="s">
        <v>192</v>
      </c>
      <c r="Q282" s="17"/>
    </row>
    <row r="283" spans="1:17" x14ac:dyDescent="0.2">
      <c r="A283" s="80" t="s">
        <v>733</v>
      </c>
      <c r="B283" s="772" t="s">
        <v>738</v>
      </c>
      <c r="C283" s="625"/>
      <c r="D283" s="279"/>
      <c r="E283" s="26"/>
      <c r="F283" s="26"/>
      <c r="G283" s="26"/>
      <c r="H283" s="159"/>
      <c r="I283" s="13"/>
      <c r="J283" s="172"/>
      <c r="K283" s="99">
        <v>0.17</v>
      </c>
      <c r="L283" s="660"/>
      <c r="M283" s="77">
        <f t="shared" si="9"/>
        <v>0</v>
      </c>
      <c r="N283" s="77"/>
      <c r="O283" s="77"/>
      <c r="P283" s="259" t="s">
        <v>173</v>
      </c>
      <c r="Q283" s="259"/>
    </row>
    <row r="284" spans="1:17" x14ac:dyDescent="0.2">
      <c r="A284" s="84" t="s">
        <v>733</v>
      </c>
      <c r="B284" s="774" t="s">
        <v>738</v>
      </c>
      <c r="C284" s="629" t="s">
        <v>711</v>
      </c>
      <c r="D284" s="486" t="s">
        <v>287</v>
      </c>
      <c r="E284" s="27"/>
      <c r="F284" s="27"/>
      <c r="G284" s="27"/>
      <c r="H284" s="197"/>
      <c r="I284" s="28"/>
      <c r="J284" s="227" t="s">
        <v>133</v>
      </c>
      <c r="K284" s="228">
        <v>0.12</v>
      </c>
      <c r="L284" s="682">
        <v>5</v>
      </c>
      <c r="M284" s="54">
        <f t="shared" si="9"/>
        <v>600</v>
      </c>
      <c r="N284" s="440">
        <v>80440100128</v>
      </c>
      <c r="O284" s="440">
        <v>80440100128</v>
      </c>
      <c r="P284" s="371" t="s">
        <v>508</v>
      </c>
      <c r="Q284" s="43"/>
    </row>
    <row r="285" spans="1:17" x14ac:dyDescent="0.2">
      <c r="A285" s="81" t="s">
        <v>733</v>
      </c>
      <c r="B285" s="778" t="s">
        <v>738</v>
      </c>
      <c r="C285" s="627" t="s">
        <v>712</v>
      </c>
      <c r="D285" s="489" t="s">
        <v>282</v>
      </c>
      <c r="E285" s="29"/>
      <c r="F285" s="29"/>
      <c r="G285" s="29"/>
      <c r="H285" s="113"/>
      <c r="I285" s="30"/>
      <c r="J285" s="252" t="s">
        <v>133</v>
      </c>
      <c r="K285" s="57">
        <v>0.15</v>
      </c>
      <c r="L285" s="675">
        <v>5.5</v>
      </c>
      <c r="M285" s="125">
        <f t="shared" si="9"/>
        <v>825</v>
      </c>
      <c r="N285" s="125">
        <v>80440100128</v>
      </c>
      <c r="O285" s="125">
        <v>80440100128</v>
      </c>
      <c r="P285" s="176" t="s">
        <v>508</v>
      </c>
      <c r="Q285" s="106"/>
    </row>
    <row r="286" spans="1:17" x14ac:dyDescent="0.2">
      <c r="A286" s="79"/>
      <c r="B286" s="771"/>
      <c r="C286" s="626" t="s">
        <v>713</v>
      </c>
      <c r="D286" s="278" t="s">
        <v>285</v>
      </c>
      <c r="E286" s="24"/>
      <c r="F286" s="24"/>
      <c r="G286" s="24"/>
      <c r="H286" s="157"/>
      <c r="I286" s="25"/>
      <c r="J286" s="253" t="s">
        <v>8</v>
      </c>
      <c r="K286" s="255">
        <v>0.20499999999999999</v>
      </c>
      <c r="L286" s="668">
        <v>6</v>
      </c>
      <c r="M286" s="254">
        <f t="shared" si="9"/>
        <v>1230</v>
      </c>
      <c r="N286" s="254"/>
      <c r="O286" s="254"/>
      <c r="P286" s="256" t="s">
        <v>173</v>
      </c>
      <c r="Q286" s="256"/>
    </row>
    <row r="287" spans="1:17" x14ac:dyDescent="0.2">
      <c r="A287" s="80" t="s">
        <v>735</v>
      </c>
      <c r="B287" s="772" t="s">
        <v>739</v>
      </c>
      <c r="C287" s="625"/>
      <c r="D287" s="279"/>
      <c r="E287" s="26"/>
      <c r="F287" s="26"/>
      <c r="G287" s="26"/>
      <c r="H287" s="159"/>
      <c r="I287" s="13"/>
      <c r="J287" s="232" t="s">
        <v>133</v>
      </c>
      <c r="K287" s="55">
        <v>0.36499999999999999</v>
      </c>
      <c r="L287" s="667">
        <v>6</v>
      </c>
      <c r="M287" s="62">
        <f t="shared" si="9"/>
        <v>2190</v>
      </c>
      <c r="N287" s="62">
        <v>80440100128</v>
      </c>
      <c r="O287" s="62">
        <v>80440100128</v>
      </c>
      <c r="P287" s="176" t="s">
        <v>508</v>
      </c>
      <c r="Q287" s="176"/>
    </row>
    <row r="288" spans="1:17" x14ac:dyDescent="0.2">
      <c r="A288" s="79" t="s">
        <v>735</v>
      </c>
      <c r="B288" s="771" t="s">
        <v>739</v>
      </c>
      <c r="C288" s="626" t="s">
        <v>714</v>
      </c>
      <c r="D288" s="278" t="s">
        <v>111</v>
      </c>
      <c r="E288" s="24"/>
      <c r="F288" s="24"/>
      <c r="G288" s="24"/>
      <c r="H288" s="157"/>
      <c r="I288" s="25"/>
      <c r="J288" s="253" t="s">
        <v>8</v>
      </c>
      <c r="K288" s="255">
        <v>0.02</v>
      </c>
      <c r="L288" s="668">
        <v>5</v>
      </c>
      <c r="M288" s="254">
        <f t="shared" si="9"/>
        <v>100</v>
      </c>
      <c r="N288" s="254"/>
      <c r="O288" s="254"/>
      <c r="P288" s="256" t="s">
        <v>173</v>
      </c>
      <c r="Q288" s="256"/>
    </row>
    <row r="289" spans="1:17" x14ac:dyDescent="0.2">
      <c r="A289" s="82" t="s">
        <v>735</v>
      </c>
      <c r="B289" s="775" t="s">
        <v>739</v>
      </c>
      <c r="C289" s="624"/>
      <c r="D289" s="282"/>
      <c r="E289" s="22">
        <v>0</v>
      </c>
      <c r="F289" s="22">
        <v>0.35</v>
      </c>
      <c r="G289" s="22">
        <v>0.35</v>
      </c>
      <c r="H289" s="158">
        <v>2340</v>
      </c>
      <c r="I289" s="23" t="s">
        <v>8</v>
      </c>
      <c r="J289" s="166" t="s">
        <v>8</v>
      </c>
      <c r="K289" s="48">
        <v>0.06</v>
      </c>
      <c r="L289" s="654">
        <v>5</v>
      </c>
      <c r="M289" s="9">
        <f t="shared" si="9"/>
        <v>300</v>
      </c>
      <c r="N289" s="9">
        <v>80440030318</v>
      </c>
      <c r="O289" s="9">
        <v>80440030318</v>
      </c>
      <c r="P289" s="15" t="s">
        <v>314</v>
      </c>
      <c r="Q289" s="15"/>
    </row>
    <row r="290" spans="1:17" x14ac:dyDescent="0.2">
      <c r="A290" s="82"/>
      <c r="B290" s="775"/>
      <c r="C290" s="624"/>
      <c r="D290" s="282"/>
      <c r="E290" s="22"/>
      <c r="F290" s="22"/>
      <c r="G290" s="22"/>
      <c r="H290" s="158"/>
      <c r="I290" s="23"/>
      <c r="J290" s="171" t="s">
        <v>8</v>
      </c>
      <c r="K290" s="97">
        <v>0.04</v>
      </c>
      <c r="L290" s="664">
        <v>5</v>
      </c>
      <c r="M290" s="78">
        <f t="shared" si="9"/>
        <v>200</v>
      </c>
      <c r="N290" s="78"/>
      <c r="O290" s="78"/>
      <c r="P290" s="151" t="s">
        <v>173</v>
      </c>
      <c r="Q290" s="151"/>
    </row>
    <row r="291" spans="1:17" x14ac:dyDescent="0.2">
      <c r="A291" s="82" t="s">
        <v>735</v>
      </c>
      <c r="B291" s="775" t="s">
        <v>739</v>
      </c>
      <c r="C291" s="624"/>
      <c r="D291" s="282"/>
      <c r="E291" s="22"/>
      <c r="F291" s="22"/>
      <c r="G291" s="22"/>
      <c r="H291" s="158"/>
      <c r="I291" s="23"/>
      <c r="J291" s="166" t="s">
        <v>8</v>
      </c>
      <c r="K291" s="48">
        <v>0.35</v>
      </c>
      <c r="L291" s="654">
        <v>5</v>
      </c>
      <c r="M291" s="9">
        <f t="shared" si="9"/>
        <v>1750</v>
      </c>
      <c r="N291" s="9">
        <v>80440030319</v>
      </c>
      <c r="O291" s="9">
        <v>80440030318</v>
      </c>
      <c r="P291" s="15" t="s">
        <v>192</v>
      </c>
      <c r="Q291" s="15"/>
    </row>
    <row r="292" spans="1:17" x14ac:dyDescent="0.2">
      <c r="A292" s="82"/>
      <c r="B292" s="775"/>
      <c r="C292" s="624"/>
      <c r="D292" s="217" t="s">
        <v>207</v>
      </c>
      <c r="E292" s="358">
        <v>0.39</v>
      </c>
      <c r="F292" s="358">
        <v>0.57999999999999996</v>
      </c>
      <c r="G292" s="358">
        <v>0.19</v>
      </c>
      <c r="H292" s="359"/>
      <c r="I292" s="221"/>
      <c r="J292" s="171"/>
      <c r="K292" s="97">
        <v>0.1</v>
      </c>
      <c r="L292" s="664"/>
      <c r="M292" s="78">
        <f t="shared" si="9"/>
        <v>0</v>
      </c>
      <c r="N292" s="78">
        <v>80440030318</v>
      </c>
      <c r="O292" s="78">
        <v>80440030318</v>
      </c>
      <c r="P292" s="151" t="s">
        <v>173</v>
      </c>
      <c r="Q292" s="151" t="s">
        <v>315</v>
      </c>
    </row>
    <row r="293" spans="1:17" ht="12" thickBot="1" x14ac:dyDescent="0.25">
      <c r="A293" s="89"/>
      <c r="B293" s="794"/>
      <c r="C293" s="644"/>
      <c r="D293" s="265" t="s">
        <v>316</v>
      </c>
      <c r="E293" s="360"/>
      <c r="F293" s="360"/>
      <c r="G293" s="360"/>
      <c r="H293" s="361"/>
      <c r="I293" s="287"/>
      <c r="J293" s="284" t="s">
        <v>8</v>
      </c>
      <c r="K293" s="286">
        <v>2.5000000000000001E-2</v>
      </c>
      <c r="L293" s="686"/>
      <c r="M293" s="285">
        <f t="shared" si="9"/>
        <v>0</v>
      </c>
      <c r="N293" s="285">
        <v>80440030319</v>
      </c>
      <c r="O293" s="285">
        <v>80440030318</v>
      </c>
      <c r="P293" s="288" t="s">
        <v>224</v>
      </c>
      <c r="Q293" s="289"/>
    </row>
    <row r="295" spans="1:17" ht="13.5" thickBot="1" x14ac:dyDescent="0.25">
      <c r="D295" s="427" t="s">
        <v>467</v>
      </c>
    </row>
    <row r="296" spans="1:17" ht="12" thickTop="1" x14ac:dyDescent="0.2">
      <c r="D296" s="426" t="s">
        <v>161</v>
      </c>
    </row>
    <row r="297" spans="1:17" x14ac:dyDescent="0.2">
      <c r="D297" s="126" t="s">
        <v>403</v>
      </c>
    </row>
    <row r="298" spans="1:17" x14ac:dyDescent="0.2">
      <c r="D298" s="126" t="s">
        <v>428</v>
      </c>
    </row>
    <row r="299" spans="1:17" x14ac:dyDescent="0.2">
      <c r="D299" s="126" t="s">
        <v>396</v>
      </c>
    </row>
    <row r="300" spans="1:17" x14ac:dyDescent="0.2">
      <c r="D300" s="126" t="s">
        <v>455</v>
      </c>
    </row>
    <row r="301" spans="1:17" x14ac:dyDescent="0.2">
      <c r="D301" s="126" t="s">
        <v>719</v>
      </c>
    </row>
    <row r="302" spans="1:17" x14ac:dyDescent="0.2">
      <c r="D302" s="126" t="s">
        <v>401</v>
      </c>
    </row>
    <row r="303" spans="1:17" x14ac:dyDescent="0.2">
      <c r="D303" s="126" t="s">
        <v>426</v>
      </c>
    </row>
    <row r="304" spans="1:17" x14ac:dyDescent="0.2">
      <c r="D304" s="126" t="s">
        <v>531</v>
      </c>
    </row>
    <row r="305" spans="4:4" x14ac:dyDescent="0.2">
      <c r="D305" s="126" t="s">
        <v>532</v>
      </c>
    </row>
    <row r="306" spans="4:4" x14ac:dyDescent="0.2">
      <c r="D306" s="126" t="s">
        <v>533</v>
      </c>
    </row>
    <row r="307" spans="4:4" x14ac:dyDescent="0.2">
      <c r="D307" s="126" t="s">
        <v>534</v>
      </c>
    </row>
    <row r="308" spans="4:4" x14ac:dyDescent="0.2">
      <c r="D308" s="126" t="s">
        <v>404</v>
      </c>
    </row>
    <row r="309" spans="4:4" x14ac:dyDescent="0.2">
      <c r="D309" s="126" t="s">
        <v>326</v>
      </c>
    </row>
    <row r="310" spans="4:4" x14ac:dyDescent="0.2">
      <c r="D310" s="126" t="s">
        <v>435</v>
      </c>
    </row>
    <row r="311" spans="4:4" x14ac:dyDescent="0.2">
      <c r="D311" s="126" t="s">
        <v>400</v>
      </c>
    </row>
    <row r="312" spans="4:4" x14ac:dyDescent="0.2">
      <c r="D312" s="126" t="s">
        <v>454</v>
      </c>
    </row>
    <row r="313" spans="4:4" x14ac:dyDescent="0.2">
      <c r="D313" s="126" t="s">
        <v>411</v>
      </c>
    </row>
    <row r="314" spans="4:4" x14ac:dyDescent="0.2">
      <c r="D314" s="126" t="s">
        <v>434</v>
      </c>
    </row>
    <row r="315" spans="4:4" x14ac:dyDescent="0.2">
      <c r="D315" s="126" t="s">
        <v>427</v>
      </c>
    </row>
    <row r="316" spans="4:4" x14ac:dyDescent="0.2">
      <c r="D316" s="126" t="s">
        <v>397</v>
      </c>
    </row>
    <row r="317" spans="4:4" x14ac:dyDescent="0.2">
      <c r="D317" s="126" t="s">
        <v>398</v>
      </c>
    </row>
    <row r="318" spans="4:4" x14ac:dyDescent="0.2">
      <c r="D318" s="126" t="s">
        <v>424</v>
      </c>
    </row>
    <row r="319" spans="4:4" x14ac:dyDescent="0.2">
      <c r="D319" s="126" t="s">
        <v>451</v>
      </c>
    </row>
    <row r="320" spans="4:4" x14ac:dyDescent="0.2">
      <c r="D320" s="126" t="s">
        <v>452</v>
      </c>
    </row>
    <row r="321" spans="4:4" x14ac:dyDescent="0.2">
      <c r="D321" s="126" t="s">
        <v>410</v>
      </c>
    </row>
    <row r="322" spans="4:4" x14ac:dyDescent="0.2">
      <c r="D322" s="126" t="s">
        <v>399</v>
      </c>
    </row>
    <row r="323" spans="4:4" x14ac:dyDescent="0.2">
      <c r="D323" s="126" t="s">
        <v>453</v>
      </c>
    </row>
    <row r="324" spans="4:4" x14ac:dyDescent="0.2">
      <c r="D324" s="126" t="s">
        <v>402</v>
      </c>
    </row>
    <row r="325" spans="4:4" x14ac:dyDescent="0.2">
      <c r="D325" s="126" t="s">
        <v>405</v>
      </c>
    </row>
    <row r="326" spans="4:4" x14ac:dyDescent="0.2">
      <c r="D326" s="126" t="s">
        <v>417</v>
      </c>
    </row>
    <row r="327" spans="4:4" x14ac:dyDescent="0.2">
      <c r="D327" s="426" t="s">
        <v>158</v>
      </c>
    </row>
    <row r="328" spans="4:4" x14ac:dyDescent="0.2">
      <c r="D328" s="126" t="s">
        <v>244</v>
      </c>
    </row>
    <row r="329" spans="4:4" x14ac:dyDescent="0.2">
      <c r="D329" s="126" t="s">
        <v>246</v>
      </c>
    </row>
    <row r="330" spans="4:4" x14ac:dyDescent="0.2">
      <c r="D330" s="126" t="s">
        <v>243</v>
      </c>
    </row>
    <row r="331" spans="4:4" x14ac:dyDescent="0.2">
      <c r="D331" s="126" t="s">
        <v>245</v>
      </c>
    </row>
    <row r="332" spans="4:4" x14ac:dyDescent="0.2">
      <c r="D332" s="426" t="s">
        <v>293</v>
      </c>
    </row>
    <row r="333" spans="4:4" x14ac:dyDescent="0.2">
      <c r="D333" s="126" t="s">
        <v>295</v>
      </c>
    </row>
    <row r="334" spans="4:4" x14ac:dyDescent="0.2">
      <c r="D334" s="126" t="s">
        <v>297</v>
      </c>
    </row>
    <row r="335" spans="4:4" x14ac:dyDescent="0.2">
      <c r="D335" s="126" t="s">
        <v>294</v>
      </c>
    </row>
    <row r="336" spans="4:4" x14ac:dyDescent="0.2">
      <c r="D336" s="126" t="s">
        <v>298</v>
      </c>
    </row>
    <row r="337" spans="4:4" x14ac:dyDescent="0.2">
      <c r="D337" s="126" t="s">
        <v>296</v>
      </c>
    </row>
    <row r="338" spans="4:4" x14ac:dyDescent="0.2">
      <c r="D338" s="126" t="s">
        <v>299</v>
      </c>
    </row>
    <row r="339" spans="4:4" x14ac:dyDescent="0.2">
      <c r="D339" s="426" t="s">
        <v>220</v>
      </c>
    </row>
    <row r="340" spans="4:4" x14ac:dyDescent="0.2">
      <c r="D340" s="126" t="s">
        <v>221</v>
      </c>
    </row>
    <row r="341" spans="4:4" x14ac:dyDescent="0.2">
      <c r="D341" s="126" t="s">
        <v>222</v>
      </c>
    </row>
    <row r="342" spans="4:4" x14ac:dyDescent="0.2">
      <c r="D342" s="426" t="s">
        <v>159</v>
      </c>
    </row>
    <row r="343" spans="4:4" x14ac:dyDescent="0.2">
      <c r="D343" s="126" t="s">
        <v>264</v>
      </c>
    </row>
    <row r="344" spans="4:4" x14ac:dyDescent="0.2">
      <c r="D344" s="426" t="s">
        <v>165</v>
      </c>
    </row>
    <row r="345" spans="4:4" x14ac:dyDescent="0.2">
      <c r="D345" s="126" t="s">
        <v>321</v>
      </c>
    </row>
    <row r="346" spans="4:4" x14ac:dyDescent="0.2">
      <c r="D346" s="126" t="s">
        <v>320</v>
      </c>
    </row>
    <row r="347" spans="4:4" x14ac:dyDescent="0.2">
      <c r="D347" s="126" t="s">
        <v>302</v>
      </c>
    </row>
    <row r="348" spans="4:4" x14ac:dyDescent="0.2">
      <c r="D348" s="126" t="s">
        <v>324</v>
      </c>
    </row>
    <row r="349" spans="4:4" x14ac:dyDescent="0.2">
      <c r="D349" s="126" t="s">
        <v>319</v>
      </c>
    </row>
    <row r="350" spans="4:4" x14ac:dyDescent="0.2">
      <c r="D350" s="126" t="s">
        <v>323</v>
      </c>
    </row>
    <row r="351" spans="4:4" x14ac:dyDescent="0.2">
      <c r="D351" s="126" t="s">
        <v>322</v>
      </c>
    </row>
    <row r="352" spans="4:4" x14ac:dyDescent="0.2">
      <c r="D352" s="426" t="s">
        <v>164</v>
      </c>
    </row>
    <row r="353" spans="4:4" x14ac:dyDescent="0.2">
      <c r="D353" s="126" t="s">
        <v>718</v>
      </c>
    </row>
    <row r="354" spans="4:4" x14ac:dyDescent="0.2">
      <c r="D354" s="126" t="s">
        <v>377</v>
      </c>
    </row>
    <row r="355" spans="4:4" x14ac:dyDescent="0.2">
      <c r="D355" s="126" t="s">
        <v>378</v>
      </c>
    </row>
    <row r="356" spans="4:4" x14ac:dyDescent="0.2">
      <c r="D356" s="426" t="s">
        <v>162</v>
      </c>
    </row>
    <row r="357" spans="4:4" x14ac:dyDescent="0.2">
      <c r="D357" s="126" t="s">
        <v>395</v>
      </c>
    </row>
    <row r="358" spans="4:4" x14ac:dyDescent="0.2">
      <c r="D358" s="126" t="s">
        <v>238</v>
      </c>
    </row>
    <row r="359" spans="4:4" x14ac:dyDescent="0.2">
      <c r="D359" s="126" t="s">
        <v>394</v>
      </c>
    </row>
    <row r="360" spans="4:4" x14ac:dyDescent="0.2">
      <c r="D360" s="126" t="s">
        <v>239</v>
      </c>
    </row>
    <row r="361" spans="4:4" x14ac:dyDescent="0.2">
      <c r="D361" s="126" t="s">
        <v>240</v>
      </c>
    </row>
    <row r="362" spans="4:4" x14ac:dyDescent="0.2">
      <c r="D362" s="126" t="s">
        <v>393</v>
      </c>
    </row>
    <row r="363" spans="4:4" x14ac:dyDescent="0.2">
      <c r="D363" s="126" t="s">
        <v>241</v>
      </c>
    </row>
    <row r="364" spans="4:4" x14ac:dyDescent="0.2">
      <c r="D364" s="126" t="s">
        <v>721</v>
      </c>
    </row>
    <row r="365" spans="4:4" x14ac:dyDescent="0.2">
      <c r="D365" s="126" t="s">
        <v>236</v>
      </c>
    </row>
    <row r="366" spans="4:4" x14ac:dyDescent="0.2">
      <c r="D366" s="126" t="s">
        <v>237</v>
      </c>
    </row>
    <row r="367" spans="4:4" x14ac:dyDescent="0.2">
      <c r="D367" s="426" t="s">
        <v>163</v>
      </c>
    </row>
    <row r="368" spans="4:4" x14ac:dyDescent="0.2">
      <c r="D368" s="126" t="s">
        <v>364</v>
      </c>
    </row>
    <row r="369" spans="4:4" x14ac:dyDescent="0.2">
      <c r="D369" s="126" t="s">
        <v>216</v>
      </c>
    </row>
    <row r="370" spans="4:4" x14ac:dyDescent="0.2">
      <c r="D370" s="126" t="s">
        <v>387</v>
      </c>
    </row>
    <row r="371" spans="4:4" x14ac:dyDescent="0.2">
      <c r="D371" s="126" t="s">
        <v>358</v>
      </c>
    </row>
    <row r="372" spans="4:4" x14ac:dyDescent="0.2">
      <c r="D372" s="126" t="s">
        <v>217</v>
      </c>
    </row>
    <row r="373" spans="4:4" x14ac:dyDescent="0.2">
      <c r="D373" s="126" t="s">
        <v>359</v>
      </c>
    </row>
    <row r="374" spans="4:4" x14ac:dyDescent="0.2">
      <c r="D374" s="126" t="s">
        <v>386</v>
      </c>
    </row>
    <row r="375" spans="4:4" x14ac:dyDescent="0.2">
      <c r="D375" s="126" t="s">
        <v>356</v>
      </c>
    </row>
    <row r="376" spans="4:4" x14ac:dyDescent="0.2">
      <c r="D376" s="126" t="s">
        <v>367</v>
      </c>
    </row>
    <row r="377" spans="4:4" x14ac:dyDescent="0.2">
      <c r="D377" s="126" t="s">
        <v>360</v>
      </c>
    </row>
    <row r="378" spans="4:4" x14ac:dyDescent="0.2">
      <c r="D378" s="126" t="s">
        <v>366</v>
      </c>
    </row>
    <row r="379" spans="4:4" x14ac:dyDescent="0.2">
      <c r="D379" s="126" t="s">
        <v>365</v>
      </c>
    </row>
    <row r="380" spans="4:4" x14ac:dyDescent="0.2">
      <c r="D380" s="126" t="s">
        <v>362</v>
      </c>
    </row>
    <row r="381" spans="4:4" x14ac:dyDescent="0.2">
      <c r="D381" s="126" t="s">
        <v>385</v>
      </c>
    </row>
    <row r="382" spans="4:4" x14ac:dyDescent="0.2">
      <c r="D382" s="126" t="s">
        <v>384</v>
      </c>
    </row>
    <row r="383" spans="4:4" x14ac:dyDescent="0.2">
      <c r="D383" s="126" t="s">
        <v>363</v>
      </c>
    </row>
    <row r="384" spans="4:4" x14ac:dyDescent="0.2">
      <c r="D384" s="126" t="s">
        <v>357</v>
      </c>
    </row>
    <row r="385" spans="4:4" x14ac:dyDescent="0.2">
      <c r="D385" s="126" t="s">
        <v>361</v>
      </c>
    </row>
    <row r="386" spans="4:4" x14ac:dyDescent="0.2">
      <c r="D386" s="126" t="s">
        <v>388</v>
      </c>
    </row>
    <row r="387" spans="4:4" x14ac:dyDescent="0.2">
      <c r="D387" s="426" t="s">
        <v>160</v>
      </c>
    </row>
    <row r="388" spans="4:4" x14ac:dyDescent="0.2">
      <c r="D388" s="126" t="s">
        <v>289</v>
      </c>
    </row>
    <row r="389" spans="4:4" x14ac:dyDescent="0.2">
      <c r="D389" s="126" t="s">
        <v>284</v>
      </c>
    </row>
    <row r="390" spans="4:4" x14ac:dyDescent="0.2">
      <c r="D390" s="126" t="s">
        <v>311</v>
      </c>
    </row>
    <row r="391" spans="4:4" x14ac:dyDescent="0.2">
      <c r="D391" s="126" t="s">
        <v>305</v>
      </c>
    </row>
    <row r="392" spans="4:4" x14ac:dyDescent="0.2">
      <c r="D392" s="126" t="s">
        <v>306</v>
      </c>
    </row>
    <row r="393" spans="4:4" x14ac:dyDescent="0.2">
      <c r="D393" s="126" t="s">
        <v>286</v>
      </c>
    </row>
    <row r="394" spans="4:4" x14ac:dyDescent="0.2">
      <c r="D394" s="126" t="s">
        <v>288</v>
      </c>
    </row>
    <row r="395" spans="4:4" x14ac:dyDescent="0.2">
      <c r="D395" s="126" t="s">
        <v>313</v>
      </c>
    </row>
    <row r="396" spans="4:4" x14ac:dyDescent="0.2">
      <c r="D396" s="126" t="s">
        <v>310</v>
      </c>
    </row>
    <row r="397" spans="4:4" x14ac:dyDescent="0.2">
      <c r="D397" s="126" t="s">
        <v>290</v>
      </c>
    </row>
    <row r="398" spans="4:4" x14ac:dyDescent="0.2">
      <c r="D398" s="126" t="s">
        <v>307</v>
      </c>
    </row>
    <row r="399" spans="4:4" x14ac:dyDescent="0.2">
      <c r="D399" s="126" t="s">
        <v>292</v>
      </c>
    </row>
    <row r="400" spans="4:4" x14ac:dyDescent="0.2">
      <c r="D400" s="126" t="s">
        <v>720</v>
      </c>
    </row>
    <row r="401" spans="4:4" x14ac:dyDescent="0.2">
      <c r="D401" s="126" t="s">
        <v>304</v>
      </c>
    </row>
    <row r="402" spans="4:4" x14ac:dyDescent="0.2">
      <c r="D402" s="126" t="s">
        <v>291</v>
      </c>
    </row>
    <row r="403" spans="4:4" x14ac:dyDescent="0.2">
      <c r="D403" s="126" t="s">
        <v>282</v>
      </c>
    </row>
    <row r="404" spans="4:4" x14ac:dyDescent="0.2">
      <c r="D404" s="126" t="s">
        <v>312</v>
      </c>
    </row>
    <row r="405" spans="4:4" x14ac:dyDescent="0.2">
      <c r="D405" s="126" t="s">
        <v>285</v>
      </c>
    </row>
    <row r="406" spans="4:4" x14ac:dyDescent="0.2">
      <c r="D406" s="126" t="s">
        <v>303</v>
      </c>
    </row>
  </sheetData>
  <mergeCells count="11">
    <mergeCell ref="P1:Q1"/>
    <mergeCell ref="A3:D3"/>
    <mergeCell ref="A4:D4"/>
    <mergeCell ref="E4:F4"/>
    <mergeCell ref="G4:G5"/>
    <mergeCell ref="I4:I5"/>
    <mergeCell ref="N4:N5"/>
    <mergeCell ref="O4:O5"/>
    <mergeCell ref="P4:Q4"/>
    <mergeCell ref="J4:M4"/>
    <mergeCell ref="H4:H5"/>
  </mergeCells>
  <pageMargins left="0.23622047244094491" right="0.23622047244094491" top="0.31496062992125984" bottom="0.31496062992125984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CELI (alfabets)</vt:lpstr>
      <vt:lpstr>CELI (Nr.)</vt:lpstr>
      <vt:lpstr>IELAS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Peteris Sablins</dc:creator>
  <cp:lastModifiedBy>Sintija Tenisa</cp:lastModifiedBy>
  <cp:lastPrinted>2018-10-29T15:53:49Z</cp:lastPrinted>
  <dcterms:created xsi:type="dcterms:W3CDTF">2015-01-07T13:05:21Z</dcterms:created>
  <dcterms:modified xsi:type="dcterms:W3CDTF">2018-10-29T15:56:53Z</dcterms:modified>
</cp:coreProperties>
</file>