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605" yWindow="-60" windowWidth="29040" windowHeight="12645"/>
  </bookViews>
  <sheets>
    <sheet name="1. ES fondu projekti" sheetId="1" r:id="rId1"/>
    <sheet name="2. Pašvaldību projekti un ĀU pr" sheetId="2" r:id="rId2"/>
  </sheets>
  <calcPr calcId="145621"/>
</workbook>
</file>

<file path=xl/calcChain.xml><?xml version="1.0" encoding="utf-8"?>
<calcChain xmlns="http://schemas.openxmlformats.org/spreadsheetml/2006/main">
  <c r="L11" i="2" l="1"/>
  <c r="P11" i="2" l="1"/>
  <c r="O11" i="2"/>
  <c r="J11" i="2"/>
  <c r="H11" i="2"/>
  <c r="G11" i="2"/>
  <c r="Q8" i="2"/>
  <c r="M7" i="2"/>
  <c r="M11" i="2" s="1"/>
  <c r="K7" i="2"/>
  <c r="N7" i="2" s="1"/>
  <c r="K11" i="2" l="1"/>
  <c r="N11" i="2"/>
  <c r="Q7" i="2"/>
  <c r="Q11" i="2" s="1"/>
  <c r="L23" i="1" l="1"/>
  <c r="P23" i="1"/>
  <c r="T23" i="1"/>
  <c r="X23" i="1"/>
  <c r="AB23" i="1"/>
  <c r="X13" i="1" l="1"/>
  <c r="T13" i="1"/>
  <c r="P13" i="1"/>
  <c r="L13" i="1"/>
  <c r="AB13" i="1" l="1"/>
  <c r="Z10" i="1" l="1"/>
  <c r="Y10" i="1"/>
  <c r="Y12" i="1" l="1"/>
  <c r="Z8" i="1"/>
  <c r="Y8" i="1" l="1"/>
  <c r="AB8" i="1" s="1"/>
  <c r="AB16" i="1" s="1"/>
  <c r="I16" i="1" l="1"/>
  <c r="J16" i="1"/>
  <c r="K16" i="1"/>
  <c r="M16" i="1"/>
  <c r="N16" i="1"/>
  <c r="O16" i="1"/>
  <c r="Q16" i="1"/>
  <c r="R16" i="1"/>
  <c r="S16" i="1"/>
  <c r="U16" i="1"/>
  <c r="V16" i="1"/>
  <c r="W16" i="1"/>
  <c r="H16" i="1"/>
  <c r="Y15" i="1"/>
  <c r="L22" i="1" l="1"/>
  <c r="L12" i="1"/>
  <c r="L10" i="1"/>
  <c r="L8" i="1"/>
  <c r="P22" i="1"/>
  <c r="P12" i="1"/>
  <c r="P10" i="1"/>
  <c r="P8" i="1"/>
  <c r="T22" i="1"/>
  <c r="T12" i="1"/>
  <c r="T10" i="1"/>
  <c r="T8" i="1"/>
  <c r="X8" i="1"/>
  <c r="X10" i="1"/>
  <c r="X12" i="1"/>
  <c r="X22" i="1"/>
  <c r="I7" i="2"/>
  <c r="I11" i="2" s="1"/>
  <c r="X16" i="1" l="1"/>
  <c r="T16" i="1"/>
  <c r="L16" i="1"/>
  <c r="P16" i="1"/>
  <c r="Z22" i="1"/>
  <c r="Y22" i="1"/>
  <c r="AB22" i="1" l="1"/>
  <c r="AB24" i="1" s="1"/>
  <c r="I15" i="2" l="1"/>
  <c r="K14" i="2"/>
  <c r="Q15" i="2" l="1"/>
  <c r="M15" i="2"/>
  <c r="N14" i="2"/>
  <c r="Q14" i="2" s="1"/>
  <c r="M14" i="2"/>
  <c r="Y16" i="1" l="1"/>
  <c r="T19" i="1"/>
  <c r="AB19" i="1"/>
  <c r="L19" i="1"/>
  <c r="AA10" i="1"/>
  <c r="Z16" i="1"/>
  <c r="AA16" i="1" l="1"/>
  <c r="Z18" i="1"/>
  <c r="Y18" i="1"/>
  <c r="AB18" i="1" l="1"/>
  <c r="T18" i="1"/>
  <c r="P18" i="1"/>
</calcChain>
</file>

<file path=xl/sharedStrings.xml><?xml version="1.0" encoding="utf-8"?>
<sst xmlns="http://schemas.openxmlformats.org/spreadsheetml/2006/main" count="193" uniqueCount="164">
  <si>
    <t>Nr.p.k.</t>
  </si>
  <si>
    <t>Projekta nosaukums</t>
  </si>
  <si>
    <t>Pašvaldības lēmuma datums un Nr.</t>
  </si>
  <si>
    <t>2017.gadā plānotās aktivitātes</t>
  </si>
  <si>
    <t>2017.g.</t>
  </si>
  <si>
    <t>pašv.fin., eiro</t>
  </si>
  <si>
    <t>Normatīvais regulējums/ atlases kārta</t>
  </si>
  <si>
    <t>08.03.2016. MK noteikumi Nr. 152/ 2.kārta</t>
  </si>
  <si>
    <t>kopā, eiro</t>
  </si>
  <si>
    <t>KOPĀ (indikatīvi)</t>
  </si>
  <si>
    <t>Projekta plānotais  termiņš</t>
  </si>
  <si>
    <t>17.05.2016. MK noteikumi Nr.310</t>
  </si>
  <si>
    <t>valsts fin., eiro</t>
  </si>
  <si>
    <t>24.05.2016. MK noteikumi Nr.323</t>
  </si>
  <si>
    <t>2016.g.</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</si>
  <si>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</si>
  <si>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</si>
  <si>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</si>
  <si>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</si>
  <si>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2018. (indikatīvi)</t>
  </si>
  <si>
    <t>2019. (indikatīvi)</t>
  </si>
  <si>
    <t>09.08.2016. MK noteikumi Nr.519</t>
  </si>
  <si>
    <t>KOPĀ, eiro</t>
  </si>
  <si>
    <t>Nav plānotas aktivitātes 2017.g. Projektēšana plānota 2018.g.</t>
  </si>
  <si>
    <t xml:space="preserve">13.10.2015 MK noteikumi Nr.593/3.kārta
</t>
  </si>
  <si>
    <t xml:space="preserve">27.09.2016 Nr.180 "Par projektu "Muižas ielas industriālās terotorijas infrastruktūras sakārtošana ražošanas zonas oieejamības un uzņēmējdarbības vides uzlabošanai Āsdažu novadā"  īstenošanu
</t>
  </si>
  <si>
    <t xml:space="preserve">18.08.2015 MK noteikumi Nr.475
</t>
  </si>
  <si>
    <t xml:space="preserve">27.12.2016 Nr.250 "Par Laveru grants ceļa pārbūves sadalīšanu posmos" 
</t>
  </si>
  <si>
    <t>Brauktruves segas konstrukcijas, nobrauktuvju un caurteku izbūve un apzaļumošana, nogāžu un tekņu nostiprināšana.</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</si>
  <si>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</si>
  <si>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</si>
  <si>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1700900</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</si>
  <si>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</si>
  <si>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</si>
  <si>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</si>
  <si>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</si>
  <si>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2016-2018</t>
  </si>
  <si>
    <t>2016.-2018,</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</si>
  <si>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</si>
  <si>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</si>
  <si>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</si>
  <si>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 Projekta īstenošana ir atkarīga no ES fondu līdzekļu pieejamības. Sagatavots vēstules projekts VARAM, lai noskaidrotu, vai varētru būt pieejami līdzekļi, ņemot vērā, ka ir info, ka no projekta ir atteikusies Carnikava.</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</si>
  <si>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</si>
  <si>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</si>
  <si>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</si>
  <si>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</si>
  <si>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</si>
  <si>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</si>
  <si>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</si>
  <si>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</si>
  <si>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2.2.</t>
  </si>
  <si>
    <t>3.1.</t>
  </si>
  <si>
    <t>2017.-2019.</t>
  </si>
  <si>
    <t>S.Kaša</t>
  </si>
  <si>
    <t>N.Masaļskis</t>
  </si>
  <si>
    <t>Tehniskais pr.v-P.Sabļins, ERAF daļa-G.Dundure</t>
  </si>
  <si>
    <t>A.Dundurs</t>
  </si>
  <si>
    <t>Kopā</t>
  </si>
  <si>
    <t>2. LIELĀKIE PAŠVALDĪBU FINANSĒTIE PROJEKTI</t>
  </si>
  <si>
    <t>cits finansējums, eiro*</t>
  </si>
  <si>
    <t>2016-2019</t>
  </si>
  <si>
    <t>2018.-2019.</t>
  </si>
  <si>
    <t>1. Pārbūvēta Muižas ielas 996 metru garumā paaugstinot ielas seguma nestspēju, izbūvējot apvienoto gājēju/velosipēdistu celiņu, lietus ūdens atvades sistēmu un ielas apgaismojumu, nodrošinot publiskās infrastruktūras sakārtošanu komercdarbības teritorijas piekļuvei;  
2. Izbūvēti un pārbūvēti ūdensvada tīkli Muižas ielā 644,6 metru garumā  un Jaunceriņu, Vectiltiņu un Katlapu ceļos 1811 metru garumā, uzlabojot ūdensapgādes sistēmu un divpusējo ūdens piegādi Muižas ielas komercdarbības teritorijā; 
3. Izbūvēti kanalizācijas tīkli  Muižas ielā 1050 metru garumā un Jaunceriņu, Vectiltiņu un Katlapu ceļos 1517,9 metru garumā paplašinot kanalizācijas tīklu  sistēmu Muižas ielas komercdarbības teritorijā, kā arī izbūvēta kanalizācijas sūkņu stacija.</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</si>
  <si>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</si>
  <si>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</si>
  <si>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</si>
  <si>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</si>
  <si>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ERAF daļa- G.Dundure</t>
  </si>
  <si>
    <t>2019-2020</t>
  </si>
  <si>
    <t>Attekas ielas turpinājuma, savienojuma ar Pirmo ielu un siltumtrases no katlu mājas Attekas ielā 43 līdz Gaujas ielai 16 izbūve Ādažos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</si>
  <si>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 sakopt teritoriju pie DOS mājām.</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</si>
  <si>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</si>
  <si>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</si>
  <si>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100% (EK finansējums)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</si>
  <si>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</si>
  <si>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1.9.</t>
  </si>
  <si>
    <t xml:space="preserve">_Būvdarbu uzsākšana _Būvuzraudzības pakalpojuma organizēšana </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</si>
  <si>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</si>
  <si>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</si>
  <si>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</si>
  <si>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</si>
  <si>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</si>
  <si>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</si>
  <si>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</si>
  <si>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</si>
  <si>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</si>
  <si>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</si>
  <si>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</si>
  <si>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</si>
  <si>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</si>
  <si>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</si>
  <si>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1.10.</t>
  </si>
  <si>
    <t>PROJEKTĀ VISAS PLĀNOTĀS AKTIVITĀTES</t>
  </si>
  <si>
    <t>2018.GADĀ PLĀNOTĀS AKTIVITĀTES</t>
  </si>
  <si>
    <t>PROJEKTA AKTIVITĀTES</t>
  </si>
  <si>
    <t>PLĀNOTAIS INDIKATĪVAIS FINANSĒJUMS, 2016-2020.</t>
  </si>
  <si>
    <t>ES fondu likme, %</t>
  </si>
  <si>
    <t>Projekta plānotais īstenošanas termiņš</t>
  </si>
  <si>
    <t xml:space="preserve">Kopā, eiro </t>
  </si>
  <si>
    <t>-</t>
  </si>
  <si>
    <t>1.11.</t>
  </si>
  <si>
    <t>2018.-2020.</t>
  </si>
  <si>
    <t>Plānotie projekti</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</si>
  <si>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</si>
  <si>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r>
      <t>28.03.2017. ĀND sēdes protokols Nr.6 14.</t>
    </r>
    <r>
      <rPr>
        <sz val="14"/>
        <color theme="1"/>
        <rFont val="Calibri"/>
        <family val="2"/>
        <charset val="186"/>
      </rPr>
      <t>§ Par dalību ESF projektā “Atbalsts izglītojamo individuālo kompetenču attīstībai”</t>
    </r>
  </si>
  <si>
    <t>SAM 9242 projekts "Pasākumi vietējas sabiedrības veselības veicināšanai
Ādažu novadā"</t>
  </si>
  <si>
    <r>
      <t xml:space="preserve">_ Plānots organizēt 344 dažādas grupu nodarbības, 1 nometni un 2 nometnes tipa radošās darbnīcas, 10 dažādus pasākumus (tai skaitā Veselības diena, Tematiskā pēcpusdiena par veselīgu uzturu, Ģimeņu vingrošanas pasākums, pasākumi skolas un pirmsskolas vecuma bērniem u.c.), 14 uztura darbnīcas. Pasākumos un aktivitātēs plānots, ka  iesaistīsies ap 1000 iedzīvotāji.                                                                                                           </t>
    </r>
    <r>
      <rPr>
        <sz val="10"/>
        <color theme="1"/>
        <rFont val="Arial"/>
        <family val="2"/>
        <charset val="186"/>
      </rPr>
      <t>(Sīkāka informācija par projekta ietvarosos īstenotajām aktivitātēm: Ritmikas, mākslas vingrošanas un vispārattīstošās vingrošanas nodarbības pirmsskolas vecuma bērniem. Pasākumi pirmsskolas vecuma bērniem "MOVE WEEK 2018 "MEŽAVĒJOS" un pasākums ar dramatizācijas un teātra elementiem par veselīgu dzīvesveidu Ādažu PII. Veselīgo uzkodu pagatavošanas darbnīca Ādažu PII. ispārattīstošās vingrošanas – kalanētikas un break dance nodarbības skolas vecuma bērniem. Salātu un veselīgo uzkodu, kokteiļu darbnīcas skolas vecuma bērniem. Divas izglītojošās radošās darbnīcas (nometnes tipa) skolas vecuma bērniem. Veloorientēšanās sacensības skolas vecuma bērniem. Konkurss bērniem - Atkarību ceļa zīmes. Izglītojoša kino demonstrācija ĀVSK. Garīgo un reproduktīvo veselību veicinošas grupu nodarbības skolas vecuma bērniem. Seksuālo un reproduktīvo veselību veicinoša tematiskā pēcpusdiena ĀVSK. Veselības diena novada iedzīvotājiem. Tematiskā pēcpusdiena par veselīgu uzturu. Atkarību mazināšanas info pasākums pieaugušajiem. Nūjošanas grupu nodarbības personām no 54 gadiem. Ģimeņu vingrošanas pasākums. Atbalsta grupas vecākiem, kuriem ir  bērni ar īpašām vajadzībām (individuālās nodarbības). Atbalsta grupas vecākiem, kuriem ir  bērni ar īpašām vajadzībām - lekciju tipa. Nodarbības vecākiem ar mazuļiem līdz 2 gadu vecumam (skaņošanas procesā)).</t>
    </r>
  </si>
  <si>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</si>
  <si>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</si>
  <si>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</si>
  <si>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ERAF daļa- G.Dundure, Tehniskais pr.v-N.Breidaks</t>
  </si>
  <si>
    <t>_Plānots īstenot Muižas ielas pārbūvi. Muižas ielā plānots turpināt LŪK un ūdenssaimniecības tīklu izbūvi, veikt apgaismojuma un gājēju/veloceliņa  izbūvi,  kā arī Muižas ielas seguma atjaunošanu.</t>
  </si>
  <si>
    <r>
      <t xml:space="preserve">90%, </t>
    </r>
    <r>
      <rPr>
        <sz val="10"/>
        <color theme="1"/>
        <rFont val="Arial"/>
        <family val="2"/>
        <charset val="186"/>
      </rPr>
      <t>iezīmēta konkrēta summa 210000 eiro</t>
    </r>
  </si>
  <si>
    <t>Plānots īstenot būvdarbus Laveru ceļa grants seguma pārbūvei.</t>
  </si>
  <si>
    <t xml:space="preserve">_Organizēt būvprojekta ekspertīzi                                  _Precizēt iespējas ar VARAM par projekta īstenošanu no 2019. gada. Projekta īstenošana ir atkarīga no ES fondu līdzekļu pieejamības.                                        </t>
  </si>
  <si>
    <t xml:space="preserve">SAM 331."Muižas ielas industriālās teritorijas infrastruktūras sakārtošana ražošanas zonas pieejamības un uzņēmējdarbības vides uzlabošanai Ādažu novadā" 
</t>
  </si>
  <si>
    <t xml:space="preserve">SAM 511 projekts
“Pielāgošanās klimata pārmaiņām, samazinot plūdu un krasta erozijas riskus”
1. un 2.daļa
</t>
  </si>
  <si>
    <t xml:space="preserve">ELFLA projekts "Laveru ceļa grants seguma pārbūve"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</si>
  <si>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</si>
  <si>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</si>
  <si>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 s</t>
  </si>
  <si>
    <t>Projekta vadītājs</t>
  </si>
  <si>
    <t>PLĀNOTAIS INDIKATĪVAIS FINANSĒJUMS, 2016.-2019, EIRO</t>
  </si>
  <si>
    <t>Mežaparka ceļa pārbūve, Kadagā</t>
  </si>
  <si>
    <t>A.Brūvers</t>
  </si>
  <si>
    <t>2018-2020</t>
  </si>
  <si>
    <t>Būvprojekta izstrāde</t>
  </si>
  <si>
    <t>Projekta vadītājs ERAF daļa - Laura Indriksone, tehniskais projekta vadītājs-N.Masaļskis</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</si>
  <si>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</si>
  <si>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</si>
  <si>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Dienas aprūpes centra pieaugušajiem ar garīga rakstura traucējumiem un rehabilitācijas pakalpojumi bērniem ar funkcionāla rakstura traucējumiem būvniecība un iekārtošana</t>
  </si>
  <si>
    <t xml:space="preserve">_ Organizēt būvprojekta izstrādi centra būvniecībai.                         _Sagatavot un iensiegt CFLA projekta pieteikumu.               _Sagatavot iepirkuma dokumentāciju projektēšanas un būvdarbu iepirkumam.                                                                                                       _Turpināt sabiedrības inforrmēšanu.                                                             </t>
  </si>
  <si>
    <r>
      <t xml:space="preserve">85%
</t>
    </r>
    <r>
      <rPr>
        <sz val="11"/>
        <color theme="1"/>
        <rFont val="Arial"/>
        <family val="2"/>
        <charset val="186"/>
      </rPr>
      <t>iezīmēta konkrēta summa 2911 958 eiro</t>
    </r>
  </si>
  <si>
    <t>Pārbūvējamā ceļa posma garums sastāda 4,8km (Iļķenes ceļa posms no A1 autoceļa līdz Mežaparka ceļam - 1 km, Mežaparka ceļa posms no Iļķenes ceļa līdz Smilšu ielai 2,2km, Mežaparka ceļa posms no Smilšu ielas līdz Kadagas ceļam 1,6 km.</t>
  </si>
  <si>
    <t>Ūdenssaimniecības attīstība Ādažos III kārta</t>
  </si>
  <si>
    <t xml:space="preserve">2018. - 2019. </t>
  </si>
  <si>
    <t>Ūdenssaimniecības attīstība Ādažos III. kārta</t>
  </si>
  <si>
    <t>1.3.</t>
  </si>
  <si>
    <t>1.5.</t>
  </si>
  <si>
    <t>*KF finansējums</t>
  </si>
  <si>
    <t>Būvdarbu izpilde</t>
  </si>
  <si>
    <t>3.ĀDAŽU ŪDENS UN PAŠVALDĪBAS FINANSĒTS PROJEKTS</t>
  </si>
  <si>
    <t>2. Ādažu novada domes  projekti un ĀU projekts (statuss uz 30.06.2018.)</t>
  </si>
  <si>
    <r>
      <t xml:space="preserve">Projekts īstenošanas stadijā.  </t>
    </r>
    <r>
      <rPr>
        <sz val="13"/>
        <color theme="1"/>
        <rFont val="Arial"/>
        <family val="2"/>
        <charset val="186"/>
      </rPr>
      <t xml:space="preserve">                                                                1. Ir uzsākti būvdarbi.                                           2. Noslēgts būvuzraudzības līgums                                                                  3. Siltumtrase uzbūvēta pilnā apjomā.</t>
    </r>
  </si>
  <si>
    <r>
      <rPr>
        <b/>
        <sz val="13"/>
        <color theme="1"/>
        <rFont val="Arial"/>
        <family val="2"/>
        <charset val="186"/>
      </rPr>
      <t xml:space="preserve">Projekts ieviešanas stadijā. </t>
    </r>
    <r>
      <rPr>
        <sz val="13"/>
        <color theme="1"/>
        <rFont val="Arial"/>
        <family val="2"/>
        <charset val="186"/>
      </rPr>
      <t xml:space="preserve">Noslēgušies iepirkumi būvniecībā un būvuzraudzībā. Būvdarbi plānoti no jūlija.
</t>
    </r>
  </si>
  <si>
    <t>Projekta vadītājs ERAF daļa - Laura Indriksone, tehniskais projekta vadītājs-L.Breidaka</t>
  </si>
  <si>
    <t>2017-2022. (1.d.), 2019-2022 (2.d.)</t>
  </si>
  <si>
    <t xml:space="preserve">Plānots Projekta 1. daļas ietvaros atjaunot Ādažu centra poldera esošo dambi pik. 00/00-15/57 un krājbaseinu, pārbūvēt centra poldera sūkņu staciju, kā arī veikt krastu stiprinājumu izbūvi posmā no A-1 līdz Kadagas tiltam, izskalojuma vietās.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</si>
  <si>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</si>
  <si>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Projekts īstenošanas stadijā (organizētas dažādas aktivitātes un nodarbību cikli).</t>
  </si>
  <si>
    <t>1. Ādažu novada domes ES fondu un citu ārvalstu finanšu instrumentu projekti (statuss uz 30.09.2018.)</t>
  </si>
  <si>
    <t>ĪSTENOTĀS AKTIVITĀTES NO 01.07.-30.09.2018.</t>
  </si>
  <si>
    <r>
      <rPr>
        <b/>
        <sz val="14"/>
        <color theme="1"/>
        <rFont val="Arial"/>
        <family val="2"/>
        <charset val="186"/>
      </rPr>
      <t xml:space="preserve">Projekts ir sagatvošanas stadijā, tiek gatavota tehnsikā specifikācijas projektēšanai. </t>
    </r>
    <r>
      <rPr>
        <sz val="14"/>
        <color theme="1"/>
        <rFont val="Arial"/>
        <family val="2"/>
        <charset val="186"/>
      </rPr>
      <t xml:space="preserve">                                1. Tehniskās specifikācijas sagatavošana projektēšanai un būvniecībai.     
</t>
    </r>
  </si>
  <si>
    <r>
      <rPr>
        <b/>
        <sz val="13"/>
        <rFont val="Arial"/>
        <family val="2"/>
        <charset val="186"/>
      </rPr>
      <t xml:space="preserve">Projekts ieviešanas stadijā.  </t>
    </r>
    <r>
      <rPr>
        <sz val="13"/>
        <rFont val="Arial"/>
        <family val="2"/>
        <charset val="186"/>
      </rPr>
      <t xml:space="preserve">                                                                                                                                                                                                                                                                                                                                                                1. Sagatavots un iesniegts maksājuma pieprasījums MP6 par kopējo summu EUR 10 339.51 (izskatīšanā), saņemts finansējums par iepriekšējo maksājuma pieprasījumu (MP4) EUR 8 550.27
2. noslēgts Līgums “fiziskās veselības veicināšanas grupu nodarbību organizēšanu un vadīšanu", uzsāktas nodarbības;
3. Noslēgts līgums ģimeņu vingrošanas pasākumam, organzizēts pasākums;
4. Noslēgts līgums par Veselības dienu, organizēts pasākums;
5. Noslēgts līgums par pārgājienu atkarību mazinošo vielu ietekmes mazināšanai;
6. Veikta tirgus izpēte, noslēgts līgums par nodarbībām mazuļiem ar vecākiem līdz 2 gadu vecumam, uzsāktas nodarbības;
7. Organizētas radošās darbnīcas "Veselīgs Ādažnieks" un "Drosme būt pašam";
8.Organizētas 8 nūjošanas nodarbības personām no 54 gadu vecuma;  
9.  Organziēts velo orientēšanās pasākums;
10. Organizētas 8 mākslas vingrošanas nodarbības Ādažu kultūras centrā;
11. organizētas 8 brekadance nodarbības Gaujas 16;
12.Organizētas 12 vispārattīstošās vingrošanas un ritmikas nodarbības pirmsskolas vecuma bērniem  Ādažu un Kadagas PII;  
13. Organizētas 5 kalanētikas nodarbības ĀVSK;
14. Organizēta 1 atbalsta grupas nodarbības vecākiem, kuriem ir  bērni ar īpašām vajadzībām; 
 15. Sagatavotas un publicētas 8 publikācijas Ādažu novada domes mājas lapā, Ādažu Vēstīs. Sagatavoti 7 projekta pasākumu plakāti.  </t>
    </r>
  </si>
  <si>
    <r>
      <rPr>
        <b/>
        <sz val="14"/>
        <color theme="1"/>
        <rFont val="Arial"/>
        <family val="2"/>
        <charset val="186"/>
      </rPr>
      <t xml:space="preserve">Iesniegts apstiprināts būvprojekts. Projekta pieteikums vērtēšanas stadijā.                                                                                                                                                         </t>
    </r>
    <r>
      <rPr>
        <sz val="14"/>
        <color theme="1"/>
        <rFont val="Arial"/>
        <family val="2"/>
        <charset val="186"/>
      </rPr>
      <t xml:space="preserve">
1. 26.07.2018. ar vēstuli Nr.26/07-18 SIA "Enviroprojekts" tika iesniegts eksperta artzinums par būvprojektu "Plūdu un krasta erozijas risku apdraudējumu novēršana Ādažu novadā, 1.kārta. Esošā dambja, tā būvju un sūkņu stacijas pārbūve" un "Plūdu un krasta erozijas risku apdraudējumu novēršana Ādažu novadā, 2.kārta. Gaujas kreisā krasta nostiprinājuma izbūve". 
2. 06.08.2018. tika saņemti būvprojekta precizējumu no VSIA "Meliorptojekts". 
3. 16.08.2018. tika saņemts atkārtots eksperta atzinums par būvprojektu.
4. 28.08.2018. tika saņemti atkārtoti precizējumi par būvprojektu no VSIA "Meliorprojekts";
5. 30.08.2018. iesniegti CFLA KP VIS sistēmā precizētais projekta pieteikum
6.. 03.09.2018. ar vēstuli Nr.87/09-18 tika saņemts gala pozitīvs atzinums par būvprojektu. 
7..Septembrī tika iesniegts Ādažu domē un būvvaldē būvprojekts.
8. 02.10.2018.  - saņemta būvvaldes lēmums Nr.BIS-BV-5.27-2018-6010 ".- 02.10.2018. atzīme par projektēšanas nosacījumu izpildi 16.03.2018.. būvatļaujā Nr.BIS-BV-4.4-2018-44 (BV/7-4-1/18/25).;
9. tiek gatavota dokumentācija būvniecības iepirkumam. </t>
    </r>
  </si>
  <si>
    <r>
      <rPr>
        <b/>
        <sz val="14"/>
        <color theme="1"/>
        <rFont val="Arial"/>
        <family val="2"/>
        <charset val="186"/>
      </rPr>
      <t xml:space="preserve">23.08.2018.no  CFLA saņemts uzaicinājums iesniegt projekta pieteikumu SAM 3.3.1. trešajā kārtā, nosakot  ERAF līdzfinansējumu EUR 1 2982 56.                                         </t>
    </r>
    <r>
      <rPr>
        <sz val="14"/>
        <color theme="1"/>
        <rFont val="Arial"/>
        <family val="2"/>
        <charset val="186"/>
      </rPr>
      <t xml:space="preserve">                                                                                1. 09.2018. SIA "Projekts EAE" veica būvekspertīzi būvprojektam "Ataru ceļa pārbūve Ādažu novadā" un SIA "Firma L4" atbilstoši piezīmēm precizēja  būvprojektu. Atzinumu plānots saņemt 10.2018. un tad arī būvprojekts 15.sējumos un CD tiks  iesniegts būvvaldē.  I.kārtas  izmaksas  1 726 050,86 eiro bez PVN.                                                                                                                                         2. 09.2018. uzsākta informācijas apkopošana projekta pieteikuma izstrādei.
</t>
    </r>
  </si>
  <si>
    <r>
      <rPr>
        <b/>
        <sz val="14"/>
        <rFont val="Arial"/>
        <family val="2"/>
        <charset val="186"/>
      </rPr>
      <t>Projekts īstenošanas stadijā (veikti ~ 80% no būvdarbiem).</t>
    </r>
    <r>
      <rPr>
        <sz val="14"/>
        <rFont val="Arial"/>
        <family val="2"/>
        <charset val="186"/>
      </rPr>
      <t xml:space="preserve">                                                                                                                                                          1. Būvdarbu I kārta darbi 09.2018.ir pabeigti, t.sk., izbūvēti 1,8 km ūdensapgādes un 1,5km kanalizācijas tīkli, kā arī kanalizācijas sūkņu stacija. Būvdarbu II kārtas ietvaros Muižas ielā visā plānotajā garumā ieklāts valčbetona un asfalta segums,  izbūvēta caurteka Vectiltiņu ceļā. Pabeigta ELT tīklu izbūve gar Muižas ielu  II kārtas ietvaros un gar gājēju /veloceliņu  III kārtas ietvaros. Uzsākta apgaismojuma izbūve II un III kārta. Uzsākta IV.kārtas izbūve.                                                                                                                                                                                                                                                                                                                                                                                                                                                                                                                                                                                                                                    2.07.2018. CFLA iesniegts maksājuma pieprasījums(MP) Nr.4 un Nr.5. Tiek gatavots MP Nr.6.</t>
    </r>
  </si>
  <si>
    <r>
      <rPr>
        <b/>
        <sz val="14"/>
        <color theme="1"/>
        <rFont val="Arial"/>
        <family val="2"/>
        <charset val="186"/>
      </rPr>
      <t>Projekts īstenošanas stadijā (veikti 100% no būvdarbiem).</t>
    </r>
    <r>
      <rPr>
        <sz val="14"/>
        <color theme="1"/>
        <rFont val="Arial"/>
        <family val="2"/>
        <charset val="186"/>
      </rPr>
      <t xml:space="preserve">                                                                                                                                                       1. 08.2018 CBF SIA “Binders” pabeidza Laveru ceļa grants seguma pārbūves I. kārtas būvdarbus un 27.09.2018.objekts nodots ekspluatācijā.     Kopējās būvdarbu izmaksas ir EUR 142 024,43 (bez PVN).                                                                                                                                                                                                                                                                                                                                                                                                                                                                                                                                                                                                                            2. 09.2018. SIA “BaltLine Globe”  pabeigusi I.kārtas būvuzraudzību Laveru  grants seguma pārbūvei.                                                                                                                                                                                                                                                                                                                  3. .09.2018.SIA "Ceļu komforts" pabeidzisI.kārtyas autoruzraudzību  Laveru  grants seguma pārbūvei. </t>
    </r>
    <r>
      <rPr>
        <b/>
        <sz val="14"/>
        <color theme="1"/>
        <rFont val="Arial"/>
        <family val="2"/>
        <charset val="186"/>
      </rPr>
      <t xml:space="preserve">
</t>
    </r>
    <r>
      <rPr>
        <sz val="14"/>
        <color theme="1"/>
        <rFont val="Arial"/>
        <family val="2"/>
        <charset val="186"/>
      </rPr>
      <t xml:space="preserve">                         </t>
    </r>
  </si>
  <si>
    <r>
      <rPr>
        <b/>
        <sz val="14"/>
        <rFont val="Arial"/>
        <family val="2"/>
        <charset val="186"/>
      </rPr>
      <t>Projekts ieviešanas stadijā                                                                                                            1</t>
    </r>
    <r>
      <rPr>
        <sz val="14"/>
        <rFont val="Arial"/>
        <family val="2"/>
        <charset val="186"/>
      </rPr>
      <t xml:space="preserve">. CFLA 13.07.2018. apstiprināja 1. maksājumu pieprasījumu un veica maksājumu 11 261,39 EUR apmērā.                                                                                                                                              </t>
    </r>
    <r>
      <rPr>
        <sz val="14"/>
        <color rgb="FFFF0000"/>
        <rFont val="Arial"/>
        <family val="2"/>
        <charset val="186"/>
      </rPr>
      <t xml:space="preserve">                        </t>
    </r>
    <r>
      <rPr>
        <sz val="14"/>
        <rFont val="Arial"/>
        <family val="2"/>
        <charset val="186"/>
      </rPr>
      <t xml:space="preserve">                                                                                                                          PAPILDUS DARBI:                                                                                                                     - Tika organizētas darba grupas sanāksmes, lai sagatavotu priekšlikumu Ādazu PII darbības nodrošināšanai bērnudārza siltināšanas laikā.                                                                                                                                                                                                           - </t>
    </r>
    <r>
      <rPr>
        <b/>
        <sz val="14"/>
        <rFont val="Arial"/>
        <family val="2"/>
        <charset val="186"/>
      </rPr>
      <t>Būvdarbu iepirkumu plānots izsludināt oktobrī (piemērojot prasību energoefektivitātes garantijas nodrošināšanai 5 gadus pēc būvdarbu pabeigšanas).</t>
    </r>
    <r>
      <rPr>
        <sz val="14"/>
        <rFont val="Arial"/>
        <family val="2"/>
        <charset val="186"/>
      </rPr>
      <t xml:space="preserve">                                                                             - Būvuzraudzības iepirkumu plānots izsludināt novembrī.</t>
    </r>
    <r>
      <rPr>
        <b/>
        <sz val="14"/>
        <rFont val="Arial"/>
        <family val="2"/>
        <charset val="186"/>
      </rPr>
      <t xml:space="preserve">
</t>
    </r>
  </si>
  <si>
    <r>
      <rPr>
        <b/>
        <sz val="13"/>
        <rFont val="Arial"/>
        <family val="2"/>
        <charset val="186"/>
      </rPr>
      <t>Projekts ieviešanas stadijā (notiek būvdarbi).</t>
    </r>
    <r>
      <rPr>
        <sz val="13"/>
        <rFont val="Arial"/>
        <family val="2"/>
        <charset val="186"/>
      </rPr>
      <t xml:space="preserve">                                                                                                                                                                                                                                                                  1. 22.06.2018. CFLA domei apstiprināja 1. avansa pieprasījumu un ieskaitīja (1 024 554,53 EUR). 1.maksājuma pieprasījums vēl tiek vērtēts.                                                                                                                 2. 04.07.2018. ar SIA "Nams" tika noslēgts līgums par 2.kārtas autoruzraudzību.                                              3. 24.07.2018. ar SIA "Būvuzraugi LV" tika noslēgts līgums par būvuzraudzību būvniecības 1. un 2.kārtai.    4. 14.09.2018. tika iesniegts 2.maksājuma pieprasījums un 2. avansa pieprasījums.                                                                                                                                                                                     5. 21.09.2018. CFLA domei apstiprināja 2.avansa pieprasījumu un ieskaitīja 777 665,54 EUR. 2.maksājuma pieprasījums vēl tiek vērtēts.                                                                                                                                                                                                                                                                                                                                                                                                                        6. 26.09.2018. noslēgts juridisko pakalpojumu līgums ar SIA "Brangi" .                                                                 7. Ar SIA "Monum" notika sarakste par būvniecības līguma termiņa pagarinājumu, kā arī teritorijas labiekārtošanas jautājumiem.                                                                                                                                            </t>
    </r>
    <r>
      <rPr>
        <b/>
        <sz val="13"/>
        <rFont val="Arial"/>
        <family val="2"/>
        <charset val="186"/>
      </rPr>
      <t xml:space="preserve">                                                                                                                                                             </t>
    </r>
    <r>
      <rPr>
        <sz val="13"/>
        <rFont val="Arial"/>
        <family val="2"/>
        <charset val="186"/>
      </rPr>
      <t xml:space="preserve">                                                                                                                                                                                             8. Ar CFLA tika skaņots jautājums par jaunās skolas ēkas telpu nomu.                                                                                                                                                                                                                    9. Katru nedēļu notiek būvsapulces.                                                                                                                          10. Tiek būvēta 1.kārta (jau tiek likts jumts), kā arī 2.kārta.                                                                                                                                                PAPILDUS DARBI:                                                                                                                                                                     _ Tiek gatavots lēmums par grozījumiem lēmumā Nr.243 (par pašvaldības līdzfinansējuma nodrošinānu SAM 8.1.2. projektam) - par attiecināmo, neattiecināmo izmaksu sadalījuma izmaiņām.                                                                                                                                                           _ Tiek gatavots iepirkums par mākslinieciskajiem (dizainera) pakalpojumiem (plānots izsludināt oktobrī).                                                                                                                                                                                                                 _ Tiek gatavotas atbildes 1.un2.maksājuma pieprasījumam.</t>
    </r>
  </si>
  <si>
    <t>I.Pērkone</t>
  </si>
  <si>
    <r>
      <rPr>
        <b/>
        <sz val="14"/>
        <color theme="1"/>
        <rFont val="Arial"/>
        <family val="2"/>
        <charset val="186"/>
      </rPr>
      <t xml:space="preserve">Projekts īstenošanas stadijā.  </t>
    </r>
    <r>
      <rPr>
        <sz val="14"/>
        <color theme="1"/>
        <rFont val="Arial"/>
        <family val="2"/>
        <charset val="186"/>
      </rPr>
      <t xml:space="preserve">                                                                                                                                              
1. 18.07.2018. notika Lazdu ielas 5, Garkalnē iedzīvotāju balsojums par daudzdzīvokļu ēkas iesaistīšanos projektā.                                                                                                             2. Augustā notika Gaujas ielā 25 k1, Ādažos iedzīvotāju balsojums par daudzdzīvokļu ēkas iesaistīšanos projektā.                                                                                                             3. 15.08.2018. notika projekta darba grupas sanāksme.                                                               4. 28.08.2018. tika pieņemts lēmums Nr. 190 par grozījumiem 25.07.2017. lēmumā Nr.164 (Par ēku iekļaušanu projekta izpildes pasākumos), precizējot pilotēkas daudzdzīvokļu māju sektorā: Pirmā iela 31, Ādaži un Pirmā iela 35, Ādaži;                                                                                5. 28.08.2018. tika pieņemts lēmums Nr. 191 par subsīdiju pilotēkām projekta ietvaros, atbalstot tehniskās apsekošanas veikšanu PSIA “Ādažu slimnīca” ēkai Gaujas ielā 13/15, Ādažos un daudzdzīvokļu dzīvojamās ēkai Pirmā ielā 35, Ādažos; Ādažu Kultūras centra 1.stāv monitoros, domes mājas lapā, kā arī domes FB kontā tika publicēts video rullītis "Dod mājai otru dzīvi";                                                                                                                                                6. 20.09.2018. notika projekta partneru tikšanās Rīgā;                                                                                                         7. 27.09.2018. Ādažu novada domes, SIA “Ādažu Namsaimnieks” un ēkas Pirmā ielā 37, Ādažos pārstāvis devās pieredzes apmaiņas braucienā uz Rīgu, Mastu ielu 8/1;                                                                                                      8. 25.09.2018. tika pieņemts lēmums Nr.222 par grozījumiem 23.05.2017. lēmumā Nr.123 (Par projekta īstenošanu), nomainot projekta vadītāju administratīvajos jautājumos;                              9. Organizēta tikšanās ar SIA "Ekodoma" pārstāvjiem, diskutējot par nepieciešamību SAM 4.2.2.projekta siltināšana iepirkumā ietvert ESKO principu.                                                           10. ĀND informatīvajā izdevumā "Ādažu vēstis" un Ādažu novada domes mājas lapā ievietotas 3 publikācijas par projekta īstenošanu.</t>
    </r>
  </si>
  <si>
    <r>
      <rPr>
        <b/>
        <sz val="13"/>
        <color theme="1"/>
        <rFont val="Arial"/>
        <family val="2"/>
        <charset val="186"/>
      </rPr>
      <t xml:space="preserve">Projekts projektēšanas stadijā. </t>
    </r>
    <r>
      <rPr>
        <sz val="13"/>
        <color theme="1"/>
        <rFont val="Arial"/>
        <family val="2"/>
        <charset val="186"/>
      </rPr>
      <t>Noslēgts līgums par projekta izstrādi un izdoti tehniskie nosacījumi projekta izstrādei. Turpinās projektēšanas darbi līdz decembrim 2018.</t>
    </r>
  </si>
  <si>
    <t xml:space="preserve">1.pielikums
Ādažu novada domes 2018.gada 23.oktobra protokolam Nr.25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</si>
</sst>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charset val="186"/>
      <scheme val="minor"/>
    </font>
    <font>
      <sz val="10"/>
      <color theme="1"/>
      <name val="Arial"/>
      <family val="2"/>
      <charset val="186"/>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b/>
      <sz val="16"/>
      <color theme="1"/>
      <name val="Arial"/>
      <family val="2"/>
      <charset val="186"/>
    </font>
    <font>
      <sz val="16"/>
      <color theme="1"/>
      <name val="Calibri"/>
      <family val="2"/>
      <charset val="186"/>
      <scheme val="minor"/>
    </font>
    <font>
      <sz val="14"/>
      <color theme="1"/>
      <name val="Arial"/>
      <family val="2"/>
      <charset val="186"/>
    </font>
    <font>
      <b/>
      <sz val="14"/>
      <color theme="1"/>
      <name val="Arial"/>
      <family val="2"/>
      <charset val="186"/>
    </font>
    <font>
      <sz val="14"/>
      <color theme="1"/>
      <name val="Calibri"/>
      <family val="2"/>
      <charset val="186"/>
      <scheme val="minor"/>
    </font>
    <font>
      <b/>
      <sz val="14"/>
      <color rgb="FFFF0000"/>
      <name val="Arial"/>
      <family val="2"/>
      <charset val="186"/>
    </font>
    <font>
      <sz val="14"/>
      <name val="Arial"/>
      <family val="2"/>
      <charset val="186"/>
    </font>
    <font>
      <sz val="14"/>
      <color theme="1"/>
      <name val="Calibri"/>
      <family val="2"/>
      <charset val="186"/>
    </font>
    <font>
      <sz val="14"/>
      <color rgb="FFFF0000"/>
      <name val="Arial"/>
      <family val="2"/>
      <charset val="186"/>
    </font>
    <font>
      <i/>
      <sz val="14"/>
      <color theme="1"/>
      <name val="Arial"/>
      <family val="2"/>
      <charset val="186"/>
    </font>
    <font>
      <b/>
      <i/>
      <sz val="14"/>
      <color rgb="FFFF0000"/>
      <name val="Arial"/>
      <family val="2"/>
      <charset val="186"/>
    </font>
    <font>
      <b/>
      <sz val="18"/>
      <color theme="1"/>
      <name val="Arial"/>
      <family val="2"/>
      <charset val="186"/>
    </font>
    <font>
      <sz val="18"/>
      <color theme="1"/>
      <name val="Arial"/>
      <family val="2"/>
      <charset val="186"/>
    </font>
    <font>
      <sz val="18"/>
      <color theme="1"/>
      <name val="Calibri"/>
      <family val="2"/>
      <charset val="186"/>
      <scheme val="minor"/>
    </font>
    <font>
      <sz val="11"/>
      <color theme="1"/>
      <name val="Arial"/>
      <family val="2"/>
      <charset val="186"/>
    </font>
    <font>
      <b/>
      <sz val="14"/>
      <name val="Arial"/>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59">
    <xf numFmtId="0" fontId="0" fillId="0" borderId="0" xfId="0"/>
    <xf numFmtId="3" fontId="3" fillId="2" borderId="1" xfId="0" applyNumberFormat="1" applyFont="1" applyFill="1" applyBorder="1" applyAlignment="1">
      <alignment vertical="top" wrapText="1"/>
    </xf>
    <xf numFmtId="0" fontId="3" fillId="2" borderId="0" xfId="0" applyFont="1" applyFill="1"/>
    <xf numFmtId="0" fontId="2" fillId="2" borderId="0" xfId="0" applyFont="1" applyFill="1"/>
    <xf numFmtId="0" fontId="4" fillId="2" borderId="0" xfId="0" applyFont="1" applyFill="1" applyBorder="1" applyAlignment="1">
      <alignment horizontal="center" wrapText="1"/>
    </xf>
    <xf numFmtId="4" fontId="3" fillId="2" borderId="0" xfId="0" applyNumberFormat="1" applyFont="1" applyFill="1" applyBorder="1" applyAlignment="1">
      <alignment wrapText="1"/>
    </xf>
    <xf numFmtId="0" fontId="8" fillId="2" borderId="1" xfId="0" applyFont="1" applyFill="1" applyBorder="1" applyAlignment="1">
      <alignment wrapText="1"/>
    </xf>
    <xf numFmtId="0" fontId="3" fillId="2" borderId="0" xfId="0" applyFont="1" applyFill="1" applyAlignment="1">
      <alignment wrapText="1"/>
    </xf>
    <xf numFmtId="3" fontId="3" fillId="2" borderId="0" xfId="0" applyNumberFormat="1" applyFont="1" applyFill="1" applyBorder="1" applyAlignment="1">
      <alignment vertical="top" wrapText="1"/>
    </xf>
    <xf numFmtId="3" fontId="17" fillId="2" borderId="1" xfId="0" applyNumberFormat="1" applyFont="1" applyFill="1" applyBorder="1" applyAlignment="1">
      <alignment vertical="top" wrapText="1"/>
    </xf>
    <xf numFmtId="3" fontId="13" fillId="2" borderId="1" xfId="0" applyNumberFormat="1" applyFont="1" applyFill="1" applyBorder="1" applyAlignment="1">
      <alignment vertical="top" wrapText="1"/>
    </xf>
    <xf numFmtId="0" fontId="13" fillId="2" borderId="1" xfId="0" applyFont="1" applyFill="1" applyBorder="1" applyAlignment="1">
      <alignment vertical="top" wrapText="1"/>
    </xf>
    <xf numFmtId="9" fontId="17" fillId="2" borderId="1" xfId="0" applyNumberFormat="1" applyFont="1" applyFill="1" applyBorder="1" applyAlignment="1">
      <alignment vertical="top" wrapText="1"/>
    </xf>
    <xf numFmtId="0" fontId="20" fillId="2" borderId="1" xfId="0" applyFont="1" applyFill="1" applyBorder="1" applyAlignment="1">
      <alignment vertical="top" wrapText="1"/>
    </xf>
    <xf numFmtId="2" fontId="20" fillId="2" borderId="0" xfId="0" applyNumberFormat="1" applyFont="1" applyFill="1" applyBorder="1" applyAlignment="1">
      <alignment vertical="top" wrapText="1"/>
    </xf>
    <xf numFmtId="4" fontId="20" fillId="2" borderId="0" xfId="0" applyNumberFormat="1" applyFont="1" applyFill="1" applyBorder="1" applyAlignment="1">
      <alignment vertical="top" wrapText="1"/>
    </xf>
    <xf numFmtId="0" fontId="20" fillId="2" borderId="0" xfId="0" applyFont="1" applyFill="1" applyAlignment="1">
      <alignment vertical="top"/>
    </xf>
    <xf numFmtId="0" fontId="13" fillId="2" borderId="0" xfId="0" applyFont="1" applyFill="1" applyAlignment="1">
      <alignment vertical="top" wrapText="1"/>
    </xf>
    <xf numFmtId="0" fontId="20" fillId="2" borderId="0" xfId="0" applyFont="1" applyFill="1" applyBorder="1" applyAlignment="1">
      <alignment vertical="top" wrapText="1"/>
    </xf>
    <xf numFmtId="0" fontId="3" fillId="2" borderId="0" xfId="0" applyFont="1" applyFill="1" applyBorder="1" applyAlignment="1">
      <alignment wrapText="1"/>
    </xf>
    <xf numFmtId="0" fontId="14" fillId="2" borderId="5" xfId="0" applyNumberFormat="1" applyFont="1" applyFill="1" applyBorder="1" applyAlignment="1">
      <alignment horizontal="center" vertical="top" wrapText="1"/>
    </xf>
    <xf numFmtId="0" fontId="14" fillId="2" borderId="6" xfId="0" applyFont="1" applyFill="1" applyBorder="1" applyAlignment="1">
      <alignment horizontal="center" vertical="top" wrapText="1"/>
    </xf>
    <xf numFmtId="0" fontId="17" fillId="2" borderId="1" xfId="0" applyFont="1" applyFill="1" applyBorder="1" applyAlignment="1">
      <alignment vertical="top" wrapText="1"/>
    </xf>
    <xf numFmtId="10" fontId="17" fillId="2" borderId="1" xfId="0" applyNumberFormat="1" applyFont="1" applyFill="1" applyBorder="1" applyAlignment="1">
      <alignment vertical="top" wrapText="1"/>
    </xf>
    <xf numFmtId="3" fontId="17" fillId="2" borderId="6" xfId="0" applyNumberFormat="1" applyFont="1" applyFill="1" applyBorder="1" applyAlignment="1">
      <alignment vertical="top" wrapText="1"/>
    </xf>
    <xf numFmtId="3" fontId="16" fillId="2" borderId="1" xfId="0" applyNumberFormat="1" applyFont="1" applyFill="1" applyBorder="1" applyAlignment="1">
      <alignment horizontal="center" vertical="top" wrapText="1"/>
    </xf>
    <xf numFmtId="9" fontId="13" fillId="2" borderId="1" xfId="0" applyNumberFormat="1" applyFont="1" applyFill="1" applyBorder="1" applyAlignment="1">
      <alignment vertical="top" wrapText="1"/>
    </xf>
    <xf numFmtId="0" fontId="17" fillId="2" borderId="6" xfId="0" applyFont="1" applyFill="1" applyBorder="1" applyAlignment="1">
      <alignment vertical="top" wrapText="1"/>
    </xf>
    <xf numFmtId="10" fontId="17" fillId="2" borderId="6" xfId="0" applyNumberFormat="1" applyFont="1" applyFill="1" applyBorder="1" applyAlignment="1">
      <alignment vertical="top" wrapText="1"/>
    </xf>
    <xf numFmtId="1" fontId="17" fillId="2" borderId="6" xfId="0" applyNumberFormat="1" applyFont="1" applyFill="1" applyBorder="1" applyAlignment="1">
      <alignment vertical="top" wrapText="1"/>
    </xf>
    <xf numFmtId="3" fontId="17" fillId="2" borderId="0" xfId="0" applyNumberFormat="1" applyFont="1" applyFill="1" applyAlignment="1">
      <alignment vertical="top" wrapText="1"/>
    </xf>
    <xf numFmtId="0" fontId="13" fillId="2" borderId="1" xfId="0" applyFont="1" applyFill="1" applyBorder="1" applyAlignment="1">
      <alignment horizontal="left" vertical="top" wrapText="1"/>
    </xf>
    <xf numFmtId="3" fontId="13" fillId="2" borderId="1" xfId="0" applyNumberFormat="1" applyFont="1" applyFill="1" applyBorder="1" applyAlignment="1">
      <alignment horizontal="left" vertical="top"/>
    </xf>
    <xf numFmtId="164" fontId="13" fillId="2" borderId="1" xfId="0" applyNumberFormat="1" applyFont="1" applyFill="1" applyBorder="1" applyAlignment="1">
      <alignment horizontal="left" vertical="top" wrapText="1"/>
    </xf>
    <xf numFmtId="1" fontId="17" fillId="2" borderId="1" xfId="0" applyNumberFormat="1" applyFont="1" applyFill="1" applyBorder="1" applyAlignment="1">
      <alignment vertical="top" wrapText="1"/>
    </xf>
    <xf numFmtId="2" fontId="17" fillId="2" borderId="1" xfId="0" applyNumberFormat="1" applyFont="1" applyFill="1" applyBorder="1" applyAlignment="1">
      <alignment vertical="top" wrapText="1"/>
    </xf>
    <xf numFmtId="1" fontId="13" fillId="2" borderId="1" xfId="0" applyNumberFormat="1" applyFont="1" applyFill="1" applyBorder="1" applyAlignment="1">
      <alignment vertical="top" wrapText="1"/>
    </xf>
    <xf numFmtId="2" fontId="13" fillId="2" borderId="1" xfId="0" applyNumberFormat="1" applyFont="1" applyFill="1" applyBorder="1" applyAlignment="1">
      <alignment vertical="top" wrapText="1"/>
    </xf>
    <xf numFmtId="3" fontId="13" fillId="2" borderId="7" xfId="0" applyNumberFormat="1" applyFont="1" applyFill="1" applyBorder="1" applyAlignment="1">
      <alignment vertical="top" wrapText="1"/>
    </xf>
    <xf numFmtId="10" fontId="13" fillId="2" borderId="1" xfId="0" applyNumberFormat="1" applyFont="1" applyFill="1" applyBorder="1" applyAlignment="1">
      <alignment vertical="top" wrapText="1"/>
    </xf>
    <xf numFmtId="3" fontId="13" fillId="2" borderId="6" xfId="0" applyNumberFormat="1" applyFont="1" applyFill="1" applyBorder="1" applyAlignment="1">
      <alignment vertical="top" wrapText="1"/>
    </xf>
    <xf numFmtId="3" fontId="16" fillId="2" borderId="12" xfId="0" applyNumberFormat="1" applyFont="1" applyFill="1" applyBorder="1" applyAlignment="1">
      <alignment horizontal="center" vertical="top" wrapText="1"/>
    </xf>
    <xf numFmtId="0" fontId="16" fillId="2" borderId="9" xfId="0" applyFont="1" applyFill="1" applyBorder="1" applyAlignment="1">
      <alignment vertical="top" wrapText="1"/>
    </xf>
    <xf numFmtId="0" fontId="16" fillId="2" borderId="10" xfId="0" applyFont="1" applyFill="1" applyBorder="1" applyAlignment="1">
      <alignment vertical="top" wrapText="1"/>
    </xf>
    <xf numFmtId="9" fontId="16" fillId="2" borderId="10" xfId="0" applyNumberFormat="1" applyFont="1" applyFill="1" applyBorder="1" applyAlignment="1">
      <alignment vertical="top" wrapText="1"/>
    </xf>
    <xf numFmtId="3" fontId="16" fillId="2" borderId="1" xfId="0" applyNumberFormat="1" applyFont="1" applyFill="1" applyBorder="1" applyAlignment="1">
      <alignment vertical="top" wrapText="1"/>
    </xf>
    <xf numFmtId="0" fontId="16" fillId="2" borderId="1" xfId="0" applyFont="1" applyFill="1" applyBorder="1" applyAlignment="1">
      <alignment vertical="top" wrapText="1"/>
    </xf>
    <xf numFmtId="0" fontId="19" fillId="2" borderId="1" xfId="0" applyFont="1" applyFill="1" applyBorder="1" applyAlignment="1">
      <alignment vertical="top"/>
    </xf>
    <xf numFmtId="0" fontId="16" fillId="2" borderId="1" xfId="0" applyFont="1" applyFill="1" applyBorder="1" applyAlignment="1">
      <alignment vertical="top"/>
    </xf>
    <xf numFmtId="0" fontId="19" fillId="2" borderId="6" xfId="0" applyFont="1" applyFill="1" applyBorder="1" applyAlignment="1">
      <alignment vertical="top" wrapText="1"/>
    </xf>
    <xf numFmtId="0" fontId="16" fillId="2" borderId="6" xfId="0" applyFont="1" applyFill="1" applyBorder="1" applyAlignment="1">
      <alignment horizontal="center" vertical="top" wrapText="1"/>
    </xf>
    <xf numFmtId="0" fontId="13" fillId="2" borderId="0" xfId="0" applyFont="1" applyFill="1" applyAlignment="1">
      <alignment vertical="top"/>
    </xf>
    <xf numFmtId="10" fontId="20" fillId="2" borderId="1" xfId="0" applyNumberFormat="1" applyFont="1" applyFill="1" applyBorder="1" applyAlignment="1">
      <alignment vertical="top" wrapText="1"/>
    </xf>
    <xf numFmtId="0" fontId="21" fillId="2" borderId="1" xfId="0" applyFont="1" applyFill="1" applyBorder="1" applyAlignment="1">
      <alignment horizontal="center" vertical="top" wrapText="1"/>
    </xf>
    <xf numFmtId="4" fontId="20" fillId="2" borderId="1" xfId="0" applyNumberFormat="1" applyFont="1" applyFill="1" applyBorder="1" applyAlignment="1">
      <alignment vertical="top" wrapText="1"/>
    </xf>
    <xf numFmtId="2" fontId="20" fillId="2" borderId="1" xfId="0" applyNumberFormat="1" applyFont="1" applyFill="1" applyBorder="1" applyAlignment="1">
      <alignment vertical="top" wrapText="1"/>
    </xf>
    <xf numFmtId="4" fontId="21" fillId="2" borderId="1" xfId="0" applyNumberFormat="1" applyFont="1" applyFill="1" applyBorder="1" applyAlignment="1">
      <alignment horizontal="center" vertical="top" wrapText="1"/>
    </xf>
    <xf numFmtId="0" fontId="15" fillId="2" borderId="0" xfId="0" applyFont="1" applyFill="1" applyAlignment="1">
      <alignment vertical="top"/>
    </xf>
    <xf numFmtId="0" fontId="16" fillId="2" borderId="0" xfId="0" applyFont="1" applyFill="1" applyAlignment="1">
      <alignment vertical="top"/>
    </xf>
    <xf numFmtId="4" fontId="21" fillId="2" borderId="0" xfId="0" applyNumberFormat="1" applyFont="1" applyFill="1" applyBorder="1" applyAlignment="1">
      <alignment horizontal="center" vertical="top" wrapText="1"/>
    </xf>
    <xf numFmtId="1" fontId="16" fillId="2" borderId="0" xfId="0" applyNumberFormat="1" applyFont="1" applyFill="1" applyAlignment="1">
      <alignment horizontal="center" vertical="top" wrapText="1"/>
    </xf>
    <xf numFmtId="0" fontId="19" fillId="2" borderId="0" xfId="0" applyFont="1" applyFill="1" applyAlignment="1">
      <alignment horizontal="center" vertical="top" wrapText="1"/>
    </xf>
    <xf numFmtId="0" fontId="2" fillId="2" borderId="6" xfId="0" applyFont="1" applyFill="1" applyBorder="1" applyAlignment="1">
      <alignment horizontal="center" vertical="top" wrapText="1"/>
    </xf>
    <xf numFmtId="0" fontId="3" fillId="2" borderId="1" xfId="0" applyFont="1" applyFill="1" applyBorder="1" applyAlignment="1">
      <alignment vertical="top"/>
    </xf>
    <xf numFmtId="3" fontId="5" fillId="2" borderId="1" xfId="0" applyNumberFormat="1" applyFont="1" applyFill="1" applyBorder="1" applyAlignment="1">
      <alignment vertical="top" wrapText="1"/>
    </xf>
    <xf numFmtId="3" fontId="2" fillId="2" borderId="1" xfId="0" applyNumberFormat="1" applyFont="1" applyFill="1" applyBorder="1" applyAlignment="1">
      <alignment vertical="top" wrapText="1"/>
    </xf>
    <xf numFmtId="3" fontId="3" fillId="2" borderId="1" xfId="0" applyNumberFormat="1" applyFont="1" applyFill="1" applyBorder="1" applyAlignment="1">
      <alignment horizontal="center" vertical="top" wrapText="1"/>
    </xf>
    <xf numFmtId="0" fontId="3" fillId="2" borderId="0" xfId="0" applyFont="1" applyFill="1" applyBorder="1"/>
    <xf numFmtId="3" fontId="3" fillId="2" borderId="0" xfId="0" applyNumberFormat="1" applyFont="1" applyFill="1" applyBorder="1" applyAlignment="1">
      <alignment vertical="top"/>
    </xf>
    <xf numFmtId="0" fontId="3" fillId="2" borderId="0" xfId="0" applyFont="1" applyFill="1" applyAlignment="1">
      <alignment vertical="top"/>
    </xf>
    <xf numFmtId="0" fontId="3" fillId="2" borderId="0" xfId="0" applyFont="1" applyFill="1" applyAlignment="1">
      <alignment horizontal="left" vertical="center"/>
    </xf>
    <xf numFmtId="0" fontId="3" fillId="2" borderId="6" xfId="0" applyFont="1" applyFill="1" applyBorder="1" applyAlignment="1">
      <alignment wrapText="1"/>
    </xf>
    <xf numFmtId="0" fontId="4" fillId="2" borderId="6" xfId="0" applyFont="1" applyFill="1" applyBorder="1" applyAlignment="1">
      <alignment horizontal="center" wrapText="1"/>
    </xf>
    <xf numFmtId="0" fontId="8" fillId="2" borderId="0" xfId="0" applyFont="1" applyFill="1" applyAlignment="1">
      <alignment horizontal="left" vertical="center"/>
    </xf>
    <xf numFmtId="0" fontId="9" fillId="2" borderId="1" xfId="0" applyFont="1" applyFill="1" applyBorder="1" applyAlignment="1">
      <alignment horizontal="center" wrapText="1"/>
    </xf>
    <xf numFmtId="0" fontId="8" fillId="2" borderId="0" xfId="0" applyFont="1" applyFill="1" applyBorder="1" applyAlignment="1">
      <alignment wrapText="1"/>
    </xf>
    <xf numFmtId="0" fontId="8" fillId="2" borderId="0" xfId="0" applyFont="1" applyFill="1"/>
    <xf numFmtId="4" fontId="9" fillId="2" borderId="1" xfId="0" applyNumberFormat="1" applyFont="1" applyFill="1" applyBorder="1" applyAlignment="1">
      <alignment horizontal="center" wrapText="1"/>
    </xf>
    <xf numFmtId="0" fontId="10" fillId="2" borderId="1" xfId="0" applyFont="1" applyFill="1" applyBorder="1" applyAlignment="1">
      <alignment wrapText="1"/>
    </xf>
    <xf numFmtId="1" fontId="4" fillId="2" borderId="0" xfId="0" applyNumberFormat="1" applyFont="1" applyFill="1" applyAlignment="1">
      <alignment horizontal="center" wrapText="1"/>
    </xf>
    <xf numFmtId="0" fontId="7" fillId="2" borderId="0" xfId="0" applyFont="1" applyFill="1" applyAlignment="1">
      <alignment horizontal="center" wrapText="1"/>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3" fontId="4" fillId="2" borderId="6"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3" fontId="6" fillId="2" borderId="6" xfId="0" applyNumberFormat="1" applyFont="1" applyFill="1" applyBorder="1" applyAlignment="1">
      <alignment horizontal="center" vertical="top" wrapText="1"/>
    </xf>
    <xf numFmtId="0" fontId="3" fillId="2" borderId="0" xfId="0" applyFont="1" applyFill="1" applyBorder="1" applyAlignment="1">
      <alignment horizontal="center" wrapText="1"/>
    </xf>
    <xf numFmtId="0" fontId="3" fillId="2" borderId="6" xfId="0" applyFont="1" applyFill="1" applyBorder="1" applyAlignment="1">
      <alignment horizontal="center" wrapText="1"/>
    </xf>
    <xf numFmtId="0" fontId="8" fillId="2" borderId="1" xfId="0" applyFont="1" applyFill="1" applyBorder="1" applyAlignment="1">
      <alignment horizontal="center" wrapText="1"/>
    </xf>
    <xf numFmtId="4" fontId="8" fillId="2" borderId="1" xfId="0" applyNumberFormat="1" applyFont="1" applyFill="1" applyBorder="1" applyAlignment="1">
      <alignment horizontal="center" wrapText="1"/>
    </xf>
    <xf numFmtId="2" fontId="8" fillId="2" borderId="1" xfId="0" applyNumberFormat="1" applyFont="1" applyFill="1" applyBorder="1" applyAlignment="1">
      <alignment horizontal="center" wrapText="1"/>
    </xf>
    <xf numFmtId="0" fontId="3" fillId="2" borderId="0" xfId="0" applyFont="1" applyFill="1" applyAlignment="1">
      <alignment horizontal="center" wrapText="1"/>
    </xf>
    <xf numFmtId="0" fontId="13" fillId="2" borderId="6" xfId="0" applyFont="1" applyFill="1" applyBorder="1" applyAlignment="1">
      <alignment vertical="top" wrapText="1"/>
    </xf>
    <xf numFmtId="0" fontId="13" fillId="2" borderId="0" xfId="0" applyFont="1" applyFill="1" applyAlignment="1">
      <alignment vertical="top" wrapText="1"/>
    </xf>
    <xf numFmtId="3" fontId="19" fillId="2" borderId="0" xfId="0" applyNumberFormat="1" applyFont="1" applyFill="1" applyAlignment="1">
      <alignment horizontal="center" vertical="top" wrapText="1"/>
    </xf>
    <xf numFmtId="0" fontId="3" fillId="2" borderId="1" xfId="0" applyFont="1" applyFill="1" applyBorder="1" applyAlignment="1">
      <alignment vertical="top" wrapText="1"/>
    </xf>
    <xf numFmtId="0" fontId="2" fillId="2" borderId="1" xfId="0" applyNumberFormat="1" applyFont="1" applyFill="1" applyBorder="1" applyAlignment="1">
      <alignment horizontal="center" vertical="top" wrapText="1"/>
    </xf>
    <xf numFmtId="0" fontId="2" fillId="2" borderId="11" xfId="0" applyFont="1" applyFill="1" applyBorder="1" applyAlignment="1">
      <alignment vertical="top" wrapText="1"/>
    </xf>
    <xf numFmtId="0" fontId="3" fillId="2" borderId="1" xfId="0" applyFont="1" applyFill="1" applyBorder="1" applyAlignment="1">
      <alignment horizontal="center"/>
    </xf>
    <xf numFmtId="3" fontId="3" fillId="2" borderId="1" xfId="0" applyNumberFormat="1" applyFont="1" applyFill="1" applyBorder="1" applyAlignment="1">
      <alignment horizontal="center" vertical="top"/>
    </xf>
    <xf numFmtId="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0" fontId="5" fillId="2" borderId="1" xfId="0" applyFont="1" applyFill="1" applyBorder="1" applyAlignment="1">
      <alignment vertical="top" wrapText="1"/>
    </xf>
    <xf numFmtId="0" fontId="5" fillId="2" borderId="6" xfId="0" applyFont="1" applyFill="1" applyBorder="1" applyAlignment="1">
      <alignment vertical="top" wrapText="1"/>
    </xf>
    <xf numFmtId="0" fontId="13" fillId="2" borderId="0" xfId="0" applyFont="1" applyFill="1" applyAlignment="1">
      <alignment vertical="top" wrapText="1"/>
    </xf>
    <xf numFmtId="0" fontId="14" fillId="2" borderId="9" xfId="0" applyNumberFormat="1" applyFont="1" applyFill="1" applyBorder="1" applyAlignment="1">
      <alignment horizontal="center" vertical="top"/>
    </xf>
    <xf numFmtId="0" fontId="14" fillId="2" borderId="10" xfId="0" applyNumberFormat="1" applyFont="1" applyFill="1" applyBorder="1" applyAlignment="1">
      <alignment horizontal="center" vertical="top"/>
    </xf>
    <xf numFmtId="0" fontId="15" fillId="2" borderId="10" xfId="0" applyFont="1" applyFill="1" applyBorder="1" applyAlignment="1">
      <alignment horizontal="center" vertical="top"/>
    </xf>
    <xf numFmtId="0" fontId="15" fillId="2" borderId="14" xfId="0" applyFont="1" applyFill="1" applyBorder="1" applyAlignment="1">
      <alignment horizontal="center" vertical="top"/>
    </xf>
    <xf numFmtId="0" fontId="15" fillId="2" borderId="11" xfId="0" applyFont="1" applyFill="1" applyBorder="1" applyAlignment="1">
      <alignment horizontal="center" vertical="top"/>
    </xf>
    <xf numFmtId="0" fontId="22" fillId="2" borderId="0" xfId="0" applyFont="1" applyFill="1" applyAlignment="1">
      <alignment horizontal="center" vertical="top" wrapText="1"/>
    </xf>
    <xf numFmtId="0" fontId="23" fillId="2" borderId="0" xfId="0" applyFont="1" applyFill="1" applyAlignment="1">
      <alignment horizontal="center" vertical="top" wrapText="1"/>
    </xf>
    <xf numFmtId="0" fontId="24" fillId="2" borderId="0" xfId="0" applyFont="1" applyFill="1" applyAlignment="1">
      <alignment horizontal="center" vertical="top"/>
    </xf>
    <xf numFmtId="0" fontId="24" fillId="2" borderId="11" xfId="0" applyFont="1" applyFill="1" applyBorder="1" applyAlignment="1">
      <alignment horizontal="center" vertical="top"/>
    </xf>
    <xf numFmtId="0" fontId="14" fillId="2" borderId="9" xfId="0" applyNumberFormat="1"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8" xfId="0" applyFont="1" applyFill="1" applyBorder="1" applyAlignment="1">
      <alignment horizontal="center" vertical="top" wrapText="1"/>
    </xf>
    <xf numFmtId="0" fontId="0" fillId="2" borderId="15" xfId="0" applyFill="1" applyBorder="1" applyAlignment="1">
      <alignment vertical="top" wrapText="1"/>
    </xf>
    <xf numFmtId="0" fontId="0" fillId="2" borderId="0"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14" fillId="2" borderId="0" xfId="0" applyFont="1" applyFill="1" applyAlignment="1">
      <alignment vertical="top" wrapText="1"/>
    </xf>
    <xf numFmtId="0" fontId="14" fillId="2" borderId="7" xfId="0" applyNumberFormat="1"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0" xfId="0" applyFont="1" applyFill="1" applyAlignment="1">
      <alignment vertical="top" wrapText="1"/>
    </xf>
    <xf numFmtId="0" fontId="20" fillId="2" borderId="0" xfId="0" applyFont="1" applyFill="1" applyBorder="1" applyAlignment="1">
      <alignment vertical="top" wrapText="1"/>
    </xf>
    <xf numFmtId="0" fontId="15" fillId="2" borderId="0" xfId="0" applyFont="1" applyFill="1" applyAlignment="1">
      <alignment vertical="top" wrapText="1"/>
    </xf>
    <xf numFmtId="0" fontId="3" fillId="2" borderId="0" xfId="0" applyFont="1" applyFill="1" applyAlignment="1">
      <alignment wrapText="1"/>
    </xf>
    <xf numFmtId="0" fontId="2" fillId="2" borderId="2" xfId="0" applyNumberFormat="1" applyFont="1" applyFill="1" applyBorder="1" applyAlignment="1">
      <alignment horizontal="center" vertical="top" wrapText="1"/>
    </xf>
    <xf numFmtId="0" fontId="3" fillId="2" borderId="3" xfId="0" applyFont="1" applyFill="1" applyBorder="1" applyAlignment="1">
      <alignment horizontal="center" vertical="top" wrapText="1"/>
    </xf>
    <xf numFmtId="0" fontId="2" fillId="2" borderId="1" xfId="0" applyFont="1" applyFill="1" applyBorder="1" applyAlignment="1">
      <alignment vertical="top" wrapText="1"/>
    </xf>
    <xf numFmtId="0" fontId="3" fillId="2" borderId="1" xfId="0" applyFont="1" applyFill="1" applyBorder="1" applyAlignment="1">
      <alignment vertical="top" wrapText="1"/>
    </xf>
    <xf numFmtId="0" fontId="2" fillId="2" borderId="1"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0" xfId="0" applyFont="1" applyFill="1" applyBorder="1" applyAlignment="1">
      <alignment wrapText="1"/>
    </xf>
    <xf numFmtId="0" fontId="2" fillId="2" borderId="14" xfId="0" applyFont="1" applyFill="1" applyBorder="1" applyAlignment="1">
      <alignment vertical="top" wrapText="1"/>
    </xf>
    <xf numFmtId="0" fontId="2" fillId="2" borderId="11" xfId="0" applyFont="1" applyFill="1" applyBorder="1" applyAlignment="1">
      <alignment vertical="top" wrapText="1"/>
    </xf>
    <xf numFmtId="3" fontId="2" fillId="2" borderId="2" xfId="0" applyNumberFormat="1" applyFont="1" applyFill="1" applyBorder="1" applyAlignment="1">
      <alignment vertical="top" wrapText="1"/>
    </xf>
    <xf numFmtId="3" fontId="2" fillId="2" borderId="3" xfId="0" applyNumberFormat="1" applyFont="1" applyFill="1" applyBorder="1" applyAlignment="1">
      <alignment vertical="top" wrapText="1"/>
    </xf>
    <xf numFmtId="0" fontId="2" fillId="2" borderId="7" xfId="0" applyNumberFormat="1"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2" fillId="2" borderId="2" xfId="0" applyNumberFormat="1"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13" xfId="0" applyFont="1" applyFill="1" applyBorder="1" applyAlignment="1">
      <alignment vertical="top" wrapText="1"/>
    </xf>
    <xf numFmtId="0" fontId="3" fillId="2" borderId="12" xfId="0" applyFont="1" applyFill="1" applyBorder="1" applyAlignment="1">
      <alignment vertical="top" wrapText="1"/>
    </xf>
    <xf numFmtId="0" fontId="2" fillId="2" borderId="1" xfId="0" applyNumberFormat="1" applyFont="1" applyFill="1" applyBorder="1" applyAlignment="1">
      <alignment horizontal="center" vertical="top"/>
    </xf>
    <xf numFmtId="0" fontId="11" fillId="2" borderId="0" xfId="0" applyFont="1" applyFill="1" applyAlignment="1">
      <alignment horizontal="center" wrapText="1"/>
    </xf>
    <xf numFmtId="0" fontId="12" fillId="2" borderId="0" xfId="0" applyFont="1" applyFill="1" applyAlignment="1"/>
    <xf numFmtId="0" fontId="3" fillId="2" borderId="10" xfId="0" applyFont="1" applyFill="1" applyBorder="1" applyAlignment="1">
      <alignment wrapText="1"/>
    </xf>
    <xf numFmtId="0" fontId="0" fillId="2" borderId="10" xfId="0" applyFill="1" applyBorder="1" applyAlignment="1">
      <alignment wrapText="1"/>
    </xf>
    <xf numFmtId="0" fontId="13"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4"/>
  <sheetViews>
    <sheetView tabSelected="1" topLeftCell="B1" zoomScale="70" zoomScaleNormal="70" workbookViewId="0">
      <pane ySplit="6" topLeftCell="A7" activePane="bottomLeft" state="frozen"/>
      <selection pane="bottomLeft" activeCell="AC7" sqref="AC7"/>
    </sheetView>
  </sheetViews>
  <sheetFormatPr defaultRowHeight="18" x14ac:dyDescent="0.25"/>
  <cols>
    <col min="1" max="1" width="10" style="17" customWidth="1"/>
    <col min="2" max="2" width="33.28515625" style="17" customWidth="1"/>
    <col min="3" max="3" width="13.5703125" style="17" hidden="1" customWidth="1"/>
    <col min="4" max="4" width="15.28515625" style="17" hidden="1" customWidth="1"/>
    <col min="5" max="5" width="17.28515625" style="17" customWidth="1"/>
    <col min="6" max="6" width="15.5703125" style="17" customWidth="1"/>
    <col min="7" max="7" width="12.28515625" style="17" customWidth="1"/>
    <col min="8" max="8" width="9.85546875" style="17" hidden="1" customWidth="1"/>
    <col min="9" max="9" width="11.140625" style="17" hidden="1" customWidth="1"/>
    <col min="10" max="10" width="9.7109375" style="17" hidden="1" customWidth="1"/>
    <col min="11" max="11" width="8.5703125" style="17" hidden="1" customWidth="1"/>
    <col min="12" max="12" width="15.7109375" style="17" hidden="1" customWidth="1"/>
    <col min="13" max="13" width="14.42578125" style="17" hidden="1" customWidth="1"/>
    <col min="14" max="14" width="12.7109375" style="17" hidden="1" customWidth="1"/>
    <col min="15" max="15" width="10.5703125" style="17" hidden="1" customWidth="1"/>
    <col min="16" max="16" width="12.5703125" style="17" hidden="1" customWidth="1"/>
    <col min="17" max="17" width="12.85546875" style="17" hidden="1" customWidth="1"/>
    <col min="18" max="18" width="14.140625" style="17" hidden="1" customWidth="1"/>
    <col min="19" max="19" width="10.85546875" style="17" hidden="1" customWidth="1"/>
    <col min="20" max="20" width="12.140625" style="17" hidden="1" customWidth="1"/>
    <col min="21" max="21" width="11" style="17" hidden="1" customWidth="1"/>
    <col min="22" max="22" width="11.42578125" style="17" hidden="1" customWidth="1"/>
    <col min="23" max="23" width="9.7109375" style="17" hidden="1" customWidth="1"/>
    <col min="24" max="24" width="12.42578125" style="17" hidden="1" customWidth="1"/>
    <col min="25" max="25" width="12.85546875" style="17" hidden="1" customWidth="1"/>
    <col min="26" max="26" width="15.5703125" style="17" hidden="1" customWidth="1"/>
    <col min="27" max="27" width="3.7109375" style="17" hidden="1" customWidth="1"/>
    <col min="28" max="28" width="26.42578125" style="61" customWidth="1"/>
    <col min="29" max="29" width="83.85546875" style="17" customWidth="1"/>
    <col min="30" max="30" width="71.28515625" style="17" customWidth="1"/>
    <col min="31" max="31" width="115.42578125" style="51" customWidth="1"/>
    <col min="32" max="16384" width="9.140625" style="51"/>
  </cols>
  <sheetData>
    <row r="1" spans="1:31" ht="54"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C1" s="107"/>
      <c r="AD1" s="107"/>
      <c r="AE1" s="158" t="s">
        <v>163</v>
      </c>
    </row>
    <row r="2" spans="1:31" x14ac:dyDescent="0.25">
      <c r="A2" s="96"/>
      <c r="B2" s="96"/>
      <c r="C2" s="96"/>
      <c r="D2" s="96"/>
      <c r="E2" s="96"/>
      <c r="F2" s="96"/>
      <c r="G2" s="96"/>
      <c r="H2" s="96"/>
      <c r="I2" s="113" t="s">
        <v>150</v>
      </c>
      <c r="J2" s="114"/>
      <c r="K2" s="114"/>
      <c r="L2" s="114"/>
      <c r="M2" s="114"/>
      <c r="N2" s="114"/>
      <c r="O2" s="114"/>
      <c r="P2" s="114"/>
      <c r="Q2" s="114"/>
      <c r="R2" s="114"/>
      <c r="S2" s="114"/>
      <c r="T2" s="114"/>
      <c r="U2" s="114"/>
      <c r="V2" s="114"/>
      <c r="W2" s="114"/>
      <c r="X2" s="114"/>
      <c r="Y2" s="114"/>
      <c r="Z2" s="114"/>
      <c r="AA2" s="114"/>
      <c r="AB2" s="114"/>
      <c r="AC2" s="114"/>
      <c r="AD2" s="114"/>
      <c r="AE2" s="115"/>
    </row>
    <row r="3" spans="1:31" x14ac:dyDescent="0.25">
      <c r="A3" s="96"/>
      <c r="B3" s="96"/>
      <c r="C3" s="96"/>
      <c r="D3" s="96"/>
      <c r="E3" s="96"/>
      <c r="F3" s="96"/>
      <c r="G3" s="96"/>
      <c r="H3" s="96"/>
      <c r="I3" s="116"/>
      <c r="J3" s="116"/>
      <c r="K3" s="116"/>
      <c r="L3" s="116"/>
      <c r="M3" s="116"/>
      <c r="N3" s="116"/>
      <c r="O3" s="116"/>
      <c r="P3" s="116"/>
      <c r="Q3" s="116"/>
      <c r="R3" s="116"/>
      <c r="S3" s="116"/>
      <c r="T3" s="116"/>
      <c r="U3" s="116"/>
      <c r="V3" s="116"/>
      <c r="W3" s="116"/>
      <c r="X3" s="116"/>
      <c r="Y3" s="116"/>
      <c r="Z3" s="116"/>
      <c r="AA3" s="116"/>
      <c r="AB3" s="116"/>
      <c r="AC3" s="116"/>
      <c r="AD3" s="116"/>
      <c r="AE3" s="116"/>
    </row>
    <row r="4" spans="1:31" ht="30" customHeight="1" x14ac:dyDescent="0.25">
      <c r="A4" s="127" t="s">
        <v>0</v>
      </c>
      <c r="B4" s="127" t="s">
        <v>1</v>
      </c>
      <c r="C4" s="127" t="s">
        <v>6</v>
      </c>
      <c r="D4" s="127" t="s">
        <v>2</v>
      </c>
      <c r="E4" s="127" t="s">
        <v>120</v>
      </c>
      <c r="F4" s="127" t="s">
        <v>97</v>
      </c>
      <c r="G4" s="127" t="s">
        <v>96</v>
      </c>
      <c r="H4" s="117" t="s">
        <v>95</v>
      </c>
      <c r="I4" s="118"/>
      <c r="J4" s="118"/>
      <c r="K4" s="118"/>
      <c r="L4" s="118"/>
      <c r="M4" s="118"/>
      <c r="N4" s="118"/>
      <c r="O4" s="118"/>
      <c r="P4" s="118"/>
      <c r="Q4" s="118"/>
      <c r="R4" s="118"/>
      <c r="S4" s="118"/>
      <c r="T4" s="118"/>
      <c r="U4" s="118"/>
      <c r="V4" s="118"/>
      <c r="W4" s="118"/>
      <c r="X4" s="118"/>
      <c r="Y4" s="118"/>
      <c r="Z4" s="118"/>
      <c r="AA4" s="118"/>
      <c r="AB4" s="119"/>
      <c r="AC4" s="108" t="s">
        <v>94</v>
      </c>
      <c r="AD4" s="109"/>
      <c r="AE4" s="110"/>
    </row>
    <row r="5" spans="1:31" ht="20.25" customHeight="1" x14ac:dyDescent="0.25">
      <c r="A5" s="128"/>
      <c r="B5" s="128"/>
      <c r="C5" s="128"/>
      <c r="D5" s="128"/>
      <c r="E5" s="128"/>
      <c r="F5" s="128"/>
      <c r="G5" s="128"/>
      <c r="H5" s="120"/>
      <c r="I5" s="121"/>
      <c r="J5" s="121"/>
      <c r="K5" s="121"/>
      <c r="L5" s="121"/>
      <c r="M5" s="121"/>
      <c r="N5" s="121"/>
      <c r="O5" s="121"/>
      <c r="P5" s="121"/>
      <c r="Q5" s="121"/>
      <c r="R5" s="121"/>
      <c r="S5" s="121"/>
      <c r="T5" s="121"/>
      <c r="U5" s="121"/>
      <c r="V5" s="121"/>
      <c r="W5" s="121"/>
      <c r="X5" s="121"/>
      <c r="Y5" s="121"/>
      <c r="Z5" s="121"/>
      <c r="AA5" s="121"/>
      <c r="AB5" s="122"/>
      <c r="AC5" s="111"/>
      <c r="AD5" s="112"/>
      <c r="AE5" s="112"/>
    </row>
    <row r="6" spans="1:31" ht="34.5" customHeight="1" x14ac:dyDescent="0.25">
      <c r="A6" s="129"/>
      <c r="B6" s="129"/>
      <c r="C6" s="129"/>
      <c r="D6" s="129"/>
      <c r="E6" s="129"/>
      <c r="F6" s="129"/>
      <c r="G6" s="129"/>
      <c r="H6" s="123"/>
      <c r="I6" s="124"/>
      <c r="J6" s="124"/>
      <c r="K6" s="124"/>
      <c r="L6" s="124"/>
      <c r="M6" s="124"/>
      <c r="N6" s="124"/>
      <c r="O6" s="124"/>
      <c r="P6" s="124"/>
      <c r="Q6" s="124"/>
      <c r="R6" s="124"/>
      <c r="S6" s="124"/>
      <c r="T6" s="124"/>
      <c r="U6" s="124"/>
      <c r="V6" s="124"/>
      <c r="W6" s="124"/>
      <c r="X6" s="124"/>
      <c r="Y6" s="124"/>
      <c r="Z6" s="124"/>
      <c r="AA6" s="124"/>
      <c r="AB6" s="125"/>
      <c r="AC6" s="20" t="s">
        <v>92</v>
      </c>
      <c r="AD6" s="21" t="s">
        <v>93</v>
      </c>
      <c r="AE6" s="21" t="s">
        <v>151</v>
      </c>
    </row>
    <row r="7" spans="1:31" ht="263.25" customHeight="1" x14ac:dyDescent="0.25">
      <c r="A7" s="11" t="s">
        <v>45</v>
      </c>
      <c r="B7" s="11" t="s">
        <v>17</v>
      </c>
      <c r="C7" s="11" t="s">
        <v>7</v>
      </c>
      <c r="D7" s="11" t="s">
        <v>15</v>
      </c>
      <c r="E7" s="22" t="s">
        <v>72</v>
      </c>
      <c r="F7" s="22" t="s">
        <v>61</v>
      </c>
      <c r="G7" s="23">
        <v>0.48520000000000002</v>
      </c>
      <c r="H7" s="22">
        <v>0</v>
      </c>
      <c r="I7" s="9">
        <v>21695.3</v>
      </c>
      <c r="J7" s="9">
        <v>0</v>
      </c>
      <c r="K7" s="9">
        <v>0</v>
      </c>
      <c r="L7" s="24">
        <v>21695.3</v>
      </c>
      <c r="M7" s="9">
        <v>169740.76</v>
      </c>
      <c r="N7" s="9">
        <v>11000.18</v>
      </c>
      <c r="O7" s="9">
        <v>1811.15</v>
      </c>
      <c r="P7" s="24">
        <v>182552.09</v>
      </c>
      <c r="Q7" s="9">
        <v>255369.59</v>
      </c>
      <c r="R7" s="9">
        <v>439999.82</v>
      </c>
      <c r="S7" s="9">
        <v>72444.86</v>
      </c>
      <c r="T7" s="24">
        <v>767814.27</v>
      </c>
      <c r="U7" s="9"/>
      <c r="V7" s="9"/>
      <c r="W7" s="9"/>
      <c r="X7" s="24">
        <v>0</v>
      </c>
      <c r="Y7" s="24">
        <v>446805.65</v>
      </c>
      <c r="Z7" s="24">
        <v>451000</v>
      </c>
      <c r="AA7" s="24">
        <v>74256.009999999995</v>
      </c>
      <c r="AB7" s="25">
        <v>972061.66</v>
      </c>
      <c r="AC7" s="11" t="s">
        <v>128</v>
      </c>
      <c r="AD7" s="22" t="s">
        <v>107</v>
      </c>
      <c r="AE7" s="22" t="s">
        <v>158</v>
      </c>
    </row>
    <row r="8" spans="1:31" ht="377.25" customHeight="1" x14ac:dyDescent="0.25">
      <c r="A8" s="11" t="s">
        <v>46</v>
      </c>
      <c r="B8" s="11" t="s">
        <v>105</v>
      </c>
      <c r="C8" s="11" t="s">
        <v>11</v>
      </c>
      <c r="D8" s="11"/>
      <c r="E8" s="11" t="s">
        <v>53</v>
      </c>
      <c r="F8" s="11" t="s">
        <v>52</v>
      </c>
      <c r="G8" s="26">
        <v>1</v>
      </c>
      <c r="H8" s="11">
        <v>0</v>
      </c>
      <c r="I8" s="10">
        <v>389.24</v>
      </c>
      <c r="J8" s="10">
        <v>27887.18</v>
      </c>
      <c r="K8" s="10">
        <v>4921.2700000000004</v>
      </c>
      <c r="L8" s="24">
        <f t="shared" ref="L8:L13" si="0">I8+J8+K8</f>
        <v>33197.69</v>
      </c>
      <c r="M8" s="10">
        <v>1774.76</v>
      </c>
      <c r="N8" s="10">
        <v>40596.1</v>
      </c>
      <c r="O8" s="10">
        <v>7164.02</v>
      </c>
      <c r="P8" s="24">
        <f t="shared" ref="P8:P13" si="1">M8+N8+O8</f>
        <v>49534.880000000005</v>
      </c>
      <c r="Q8" s="10">
        <v>0</v>
      </c>
      <c r="R8" s="10">
        <v>26863.200000000001</v>
      </c>
      <c r="S8" s="10">
        <v>4740.51</v>
      </c>
      <c r="T8" s="24">
        <f t="shared" ref="T8:T13" si="2">Q8+R8+S8</f>
        <v>31603.71</v>
      </c>
      <c r="U8" s="10"/>
      <c r="V8" s="10"/>
      <c r="W8" s="10"/>
      <c r="X8" s="24">
        <f t="shared" ref="X8:X13" si="3">U8+V8+W8</f>
        <v>0</v>
      </c>
      <c r="Y8" s="10">
        <f>I8+M8+Q8</f>
        <v>2164</v>
      </c>
      <c r="Z8" s="10">
        <f>J8+N8+R8</f>
        <v>95346.48</v>
      </c>
      <c r="AA8" s="10">
        <v>16825.8</v>
      </c>
      <c r="AB8" s="25">
        <f t="shared" ref="AB8" si="4">SUM(Y8:AA8)</f>
        <v>114336.28</v>
      </c>
      <c r="AC8" s="11" t="s">
        <v>42</v>
      </c>
      <c r="AD8" s="11" t="s">
        <v>106</v>
      </c>
      <c r="AE8" s="105" t="s">
        <v>153</v>
      </c>
    </row>
    <row r="9" spans="1:31" ht="329.25" customHeight="1" x14ac:dyDescent="0.25">
      <c r="A9" s="95" t="s">
        <v>137</v>
      </c>
      <c r="B9" s="27" t="s">
        <v>109</v>
      </c>
      <c r="C9" s="27" t="s">
        <v>13</v>
      </c>
      <c r="D9" s="27" t="s">
        <v>16</v>
      </c>
      <c r="E9" s="27" t="s">
        <v>72</v>
      </c>
      <c r="F9" s="27" t="s">
        <v>129</v>
      </c>
      <c r="G9" s="28">
        <v>0.16619999999999999</v>
      </c>
      <c r="H9" s="29">
        <v>96174.54</v>
      </c>
      <c r="I9" s="24">
        <v>306639.58</v>
      </c>
      <c r="J9" s="24">
        <v>0</v>
      </c>
      <c r="K9" s="24"/>
      <c r="L9" s="24">
        <v>306639.58</v>
      </c>
      <c r="M9" s="24">
        <v>3810314.79</v>
      </c>
      <c r="N9" s="24">
        <v>1541701.36</v>
      </c>
      <c r="O9" s="24">
        <v>741913.09</v>
      </c>
      <c r="P9" s="24">
        <v>6093929.2400000002</v>
      </c>
      <c r="Q9" s="24">
        <v>4156944.4</v>
      </c>
      <c r="R9" s="24">
        <v>751131.78</v>
      </c>
      <c r="S9" s="24">
        <v>361467.22</v>
      </c>
      <c r="T9" s="24">
        <v>5269543.3999999994</v>
      </c>
      <c r="U9" s="24">
        <v>917100</v>
      </c>
      <c r="V9" s="24">
        <v>0</v>
      </c>
      <c r="W9" s="24">
        <v>0</v>
      </c>
      <c r="X9" s="24">
        <v>917100</v>
      </c>
      <c r="Y9" s="24">
        <v>11024691.439999999</v>
      </c>
      <c r="Z9" s="30">
        <v>2292833.14</v>
      </c>
      <c r="AA9" s="24">
        <v>1234108.33</v>
      </c>
      <c r="AB9" s="25">
        <v>18754061.309999999</v>
      </c>
      <c r="AC9" s="27" t="s">
        <v>71</v>
      </c>
      <c r="AD9" s="27" t="s">
        <v>108</v>
      </c>
      <c r="AE9" s="106" t="s">
        <v>159</v>
      </c>
    </row>
    <row r="10" spans="1:31" ht="260.25" customHeight="1" x14ac:dyDescent="0.25">
      <c r="A10" s="11" t="s">
        <v>47</v>
      </c>
      <c r="B10" s="11" t="s">
        <v>115</v>
      </c>
      <c r="C10" s="11" t="s">
        <v>24</v>
      </c>
      <c r="D10" s="11" t="s">
        <v>25</v>
      </c>
      <c r="E10" s="11" t="s">
        <v>110</v>
      </c>
      <c r="F10" s="22" t="s">
        <v>37</v>
      </c>
      <c r="G10" s="22" t="s">
        <v>31</v>
      </c>
      <c r="H10" s="9">
        <v>0</v>
      </c>
      <c r="I10" s="9"/>
      <c r="J10" s="9">
        <v>794086</v>
      </c>
      <c r="K10" s="9"/>
      <c r="L10" s="24">
        <f t="shared" si="0"/>
        <v>794086</v>
      </c>
      <c r="M10" s="9">
        <v>240212</v>
      </c>
      <c r="N10" s="9">
        <v>951538</v>
      </c>
      <c r="O10" s="9"/>
      <c r="P10" s="24">
        <f t="shared" si="1"/>
        <v>1191750</v>
      </c>
      <c r="Q10" s="9">
        <v>0</v>
      </c>
      <c r="R10" s="9">
        <v>0</v>
      </c>
      <c r="S10" s="10">
        <v>0</v>
      </c>
      <c r="T10" s="24">
        <f t="shared" si="2"/>
        <v>0</v>
      </c>
      <c r="U10" s="10">
        <v>0</v>
      </c>
      <c r="V10" s="10">
        <v>0</v>
      </c>
      <c r="W10" s="10">
        <v>0</v>
      </c>
      <c r="X10" s="24">
        <f t="shared" si="3"/>
        <v>0</v>
      </c>
      <c r="Y10" s="10">
        <f>M10</f>
        <v>240212</v>
      </c>
      <c r="Z10" s="10">
        <f>J10+N10</f>
        <v>1745624</v>
      </c>
      <c r="AA10" s="10">
        <f>K10+O10</f>
        <v>0</v>
      </c>
      <c r="AB10" s="25">
        <v>1986820</v>
      </c>
      <c r="AC10" s="11" t="s">
        <v>62</v>
      </c>
      <c r="AD10" s="11" t="s">
        <v>111</v>
      </c>
      <c r="AE10" s="22" t="s">
        <v>156</v>
      </c>
    </row>
    <row r="11" spans="1:31" ht="280.5" customHeight="1" x14ac:dyDescent="0.25">
      <c r="A11" s="11" t="s">
        <v>138</v>
      </c>
      <c r="B11" s="96" t="s">
        <v>116</v>
      </c>
      <c r="C11" s="11" t="s">
        <v>21</v>
      </c>
      <c r="D11" s="11"/>
      <c r="E11" s="11" t="s">
        <v>145</v>
      </c>
      <c r="F11" s="11" t="s">
        <v>146</v>
      </c>
      <c r="G11" s="26" t="s">
        <v>132</v>
      </c>
      <c r="H11" s="9"/>
      <c r="I11" s="11"/>
      <c r="J11" s="11"/>
      <c r="K11" s="11"/>
      <c r="L11" s="24">
        <v>54693</v>
      </c>
      <c r="M11" s="11"/>
      <c r="N11" s="11"/>
      <c r="O11" s="11"/>
      <c r="P11" s="24">
        <v>723343</v>
      </c>
      <c r="Q11" s="11"/>
      <c r="R11" s="11"/>
      <c r="S11" s="11"/>
      <c r="T11" s="24">
        <v>1959631</v>
      </c>
      <c r="U11" s="11"/>
      <c r="V11" s="11"/>
      <c r="W11" s="11"/>
      <c r="X11" s="24">
        <v>798133</v>
      </c>
      <c r="Y11" s="31">
        <v>823875</v>
      </c>
      <c r="Z11" s="32">
        <v>2911958</v>
      </c>
      <c r="AA11" s="33"/>
      <c r="AB11" s="25">
        <v>4616514</v>
      </c>
      <c r="AC11" s="11" t="s">
        <v>147</v>
      </c>
      <c r="AD11" s="11" t="s">
        <v>148</v>
      </c>
      <c r="AE11" s="11" t="s">
        <v>154</v>
      </c>
    </row>
    <row r="12" spans="1:31" ht="178.5" customHeight="1" x14ac:dyDescent="0.25">
      <c r="A12" s="11" t="s">
        <v>48</v>
      </c>
      <c r="B12" s="11" t="s">
        <v>117</v>
      </c>
      <c r="C12" s="11" t="s">
        <v>26</v>
      </c>
      <c r="D12" s="11" t="s">
        <v>27</v>
      </c>
      <c r="E12" s="11" t="s">
        <v>55</v>
      </c>
      <c r="F12" s="11" t="s">
        <v>36</v>
      </c>
      <c r="G12" s="26" t="s">
        <v>112</v>
      </c>
      <c r="H12" s="34">
        <v>17825.72</v>
      </c>
      <c r="I12" s="34">
        <v>3903.46</v>
      </c>
      <c r="J12" s="22">
        <v>0</v>
      </c>
      <c r="K12" s="22">
        <v>0</v>
      </c>
      <c r="L12" s="24">
        <f t="shared" si="0"/>
        <v>3903.46</v>
      </c>
      <c r="M12" s="34">
        <v>1604.15</v>
      </c>
      <c r="N12" s="35">
        <v>210000</v>
      </c>
      <c r="O12" s="22">
        <v>0</v>
      </c>
      <c r="P12" s="24">
        <f t="shared" si="1"/>
        <v>211604.15</v>
      </c>
      <c r="Q12" s="11">
        <v>0</v>
      </c>
      <c r="R12" s="11">
        <v>0</v>
      </c>
      <c r="S12" s="11">
        <v>0</v>
      </c>
      <c r="T12" s="24">
        <f t="shared" si="2"/>
        <v>0</v>
      </c>
      <c r="U12" s="11">
        <v>0</v>
      </c>
      <c r="V12" s="11">
        <v>0</v>
      </c>
      <c r="W12" s="11">
        <v>0</v>
      </c>
      <c r="X12" s="24">
        <f t="shared" si="3"/>
        <v>0</v>
      </c>
      <c r="Y12" s="36">
        <f>I12+M12+Q12+H12</f>
        <v>23333.33</v>
      </c>
      <c r="Z12" s="37">
        <v>210000</v>
      </c>
      <c r="AA12" s="11">
        <v>0</v>
      </c>
      <c r="AB12" s="25">
        <v>198092</v>
      </c>
      <c r="AC12" s="11" t="s">
        <v>28</v>
      </c>
      <c r="AD12" s="11" t="s">
        <v>113</v>
      </c>
      <c r="AE12" s="11" t="s">
        <v>157</v>
      </c>
    </row>
    <row r="13" spans="1:31" ht="408.75" customHeight="1" x14ac:dyDescent="0.25">
      <c r="A13" s="11" t="s">
        <v>63</v>
      </c>
      <c r="B13" s="11" t="s">
        <v>64</v>
      </c>
      <c r="C13" s="11"/>
      <c r="D13" s="11"/>
      <c r="E13" s="11" t="s">
        <v>160</v>
      </c>
      <c r="F13" s="11" t="s">
        <v>65</v>
      </c>
      <c r="G13" s="12" t="s">
        <v>73</v>
      </c>
      <c r="H13" s="38">
        <v>0</v>
      </c>
      <c r="I13" s="10"/>
      <c r="J13" s="10">
        <v>13000</v>
      </c>
      <c r="K13" s="10"/>
      <c r="L13" s="24">
        <f t="shared" si="0"/>
        <v>13000</v>
      </c>
      <c r="M13" s="10"/>
      <c r="N13" s="10">
        <v>83349</v>
      </c>
      <c r="O13" s="10"/>
      <c r="P13" s="24">
        <f t="shared" si="1"/>
        <v>83349</v>
      </c>
      <c r="Q13" s="10"/>
      <c r="R13" s="10">
        <v>17116</v>
      </c>
      <c r="S13" s="10"/>
      <c r="T13" s="24">
        <f t="shared" si="2"/>
        <v>17116</v>
      </c>
      <c r="U13" s="10"/>
      <c r="V13" s="10">
        <v>15000</v>
      </c>
      <c r="W13" s="10"/>
      <c r="X13" s="24">
        <f t="shared" si="3"/>
        <v>15000</v>
      </c>
      <c r="Y13" s="10"/>
      <c r="Z13" s="10"/>
      <c r="AA13" s="10"/>
      <c r="AB13" s="25">
        <f>L13+P13+T13+X13</f>
        <v>128465</v>
      </c>
      <c r="AC13" s="11" t="s">
        <v>66</v>
      </c>
      <c r="AD13" s="11" t="s">
        <v>103</v>
      </c>
      <c r="AE13" s="11" t="s">
        <v>161</v>
      </c>
    </row>
    <row r="14" spans="1:31" ht="186" customHeight="1" x14ac:dyDescent="0.25">
      <c r="A14" s="11" t="s">
        <v>75</v>
      </c>
      <c r="B14" s="11" t="s">
        <v>118</v>
      </c>
      <c r="C14" s="11"/>
      <c r="D14" s="11"/>
      <c r="E14" s="11" t="s">
        <v>127</v>
      </c>
      <c r="F14" s="11" t="s">
        <v>101</v>
      </c>
      <c r="G14" s="26">
        <v>0.85</v>
      </c>
      <c r="H14" s="38"/>
      <c r="I14" s="11"/>
      <c r="J14" s="11"/>
      <c r="K14" s="11"/>
      <c r="L14" s="9"/>
      <c r="M14" s="11"/>
      <c r="N14" s="11"/>
      <c r="O14" s="11"/>
      <c r="P14" s="9">
        <v>50000</v>
      </c>
      <c r="Q14" s="11"/>
      <c r="R14" s="11"/>
      <c r="S14" s="11"/>
      <c r="T14" s="9">
        <v>374421</v>
      </c>
      <c r="U14" s="11"/>
      <c r="V14" s="11"/>
      <c r="W14" s="11"/>
      <c r="X14" s="9">
        <v>160466</v>
      </c>
      <c r="Y14" s="11"/>
      <c r="Z14" s="11"/>
      <c r="AA14" s="11"/>
      <c r="AB14" s="25">
        <v>625522.56000000006</v>
      </c>
      <c r="AC14" s="11" t="s">
        <v>130</v>
      </c>
      <c r="AD14" s="11" t="s">
        <v>131</v>
      </c>
      <c r="AE14" s="11" t="s">
        <v>152</v>
      </c>
    </row>
    <row r="15" spans="1:31" s="57" customFormat="1" ht="293.25" customHeight="1" x14ac:dyDescent="0.25">
      <c r="A15" s="11" t="s">
        <v>91</v>
      </c>
      <c r="B15" s="11" t="s">
        <v>77</v>
      </c>
      <c r="C15" s="11" t="s">
        <v>78</v>
      </c>
      <c r="D15" s="11" t="s">
        <v>104</v>
      </c>
      <c r="E15" s="11" t="s">
        <v>79</v>
      </c>
      <c r="F15" s="11" t="s">
        <v>80</v>
      </c>
      <c r="G15" s="39">
        <v>0.85</v>
      </c>
      <c r="H15" s="11">
        <v>0</v>
      </c>
      <c r="I15" s="10">
        <v>0</v>
      </c>
      <c r="J15" s="10" t="s">
        <v>81</v>
      </c>
      <c r="K15" s="10" t="s">
        <v>82</v>
      </c>
      <c r="L15" s="10">
        <v>25492</v>
      </c>
      <c r="M15" s="10">
        <v>0</v>
      </c>
      <c r="N15" s="10" t="s">
        <v>83</v>
      </c>
      <c r="O15" s="10" t="s">
        <v>84</v>
      </c>
      <c r="P15" s="10" t="s">
        <v>85</v>
      </c>
      <c r="Q15" s="10">
        <v>0</v>
      </c>
      <c r="R15" s="10">
        <v>0</v>
      </c>
      <c r="S15" s="10">
        <v>0</v>
      </c>
      <c r="T15" s="10">
        <v>0</v>
      </c>
      <c r="U15" s="10"/>
      <c r="V15" s="10"/>
      <c r="W15" s="10"/>
      <c r="X15" s="10"/>
      <c r="Y15" s="40">
        <f>I15+M15</f>
        <v>0</v>
      </c>
      <c r="Z15" s="40" t="s">
        <v>86</v>
      </c>
      <c r="AA15" s="40" t="s">
        <v>87</v>
      </c>
      <c r="AB15" s="41" t="s">
        <v>88</v>
      </c>
      <c r="AC15" s="11" t="s">
        <v>89</v>
      </c>
      <c r="AD15" s="11" t="s">
        <v>90</v>
      </c>
      <c r="AE15" s="11" t="s">
        <v>149</v>
      </c>
    </row>
    <row r="16" spans="1:31" s="58" customFormat="1" ht="21" customHeight="1" x14ac:dyDescent="0.25">
      <c r="A16" s="42"/>
      <c r="B16" s="43"/>
      <c r="C16" s="43"/>
      <c r="D16" s="43"/>
      <c r="E16" s="43"/>
      <c r="F16" s="43"/>
      <c r="G16" s="44" t="s">
        <v>57</v>
      </c>
      <c r="H16" s="45">
        <f t="shared" ref="H16:AA16" si="5">SUM(H7:H15)</f>
        <v>114000.26</v>
      </c>
      <c r="I16" s="9">
        <f t="shared" si="5"/>
        <v>332627.58</v>
      </c>
      <c r="J16" s="9">
        <f t="shared" si="5"/>
        <v>834973.18</v>
      </c>
      <c r="K16" s="9">
        <f t="shared" si="5"/>
        <v>4921.2700000000004</v>
      </c>
      <c r="L16" s="45">
        <f t="shared" si="5"/>
        <v>1252707.03</v>
      </c>
      <c r="M16" s="9">
        <f t="shared" si="5"/>
        <v>4223646.4600000009</v>
      </c>
      <c r="N16" s="9">
        <f t="shared" si="5"/>
        <v>2838184.64</v>
      </c>
      <c r="O16" s="9">
        <f t="shared" si="5"/>
        <v>750888.26</v>
      </c>
      <c r="P16" s="45">
        <f t="shared" si="5"/>
        <v>8586062.3599999994</v>
      </c>
      <c r="Q16" s="9">
        <f t="shared" si="5"/>
        <v>4412313.99</v>
      </c>
      <c r="R16" s="9">
        <f t="shared" si="5"/>
        <v>1235110.8</v>
      </c>
      <c r="S16" s="9">
        <f t="shared" si="5"/>
        <v>438652.58999999997</v>
      </c>
      <c r="T16" s="45">
        <f t="shared" si="5"/>
        <v>8420129.379999999</v>
      </c>
      <c r="U16" s="9">
        <f t="shared" si="5"/>
        <v>917100</v>
      </c>
      <c r="V16" s="9">
        <f t="shared" si="5"/>
        <v>15000</v>
      </c>
      <c r="W16" s="9">
        <f t="shared" si="5"/>
        <v>0</v>
      </c>
      <c r="X16" s="45">
        <f t="shared" si="5"/>
        <v>1890699</v>
      </c>
      <c r="Y16" s="9">
        <f t="shared" si="5"/>
        <v>12561081.42</v>
      </c>
      <c r="Z16" s="9">
        <f t="shared" si="5"/>
        <v>7706761.6200000001</v>
      </c>
      <c r="AA16" s="9">
        <f t="shared" si="5"/>
        <v>1325190.1400000001</v>
      </c>
      <c r="AB16" s="25">
        <f>SUM(AB7:AB15)</f>
        <v>27395872.809999999</v>
      </c>
      <c r="AC16" s="46"/>
      <c r="AD16" s="47"/>
      <c r="AE16" s="48"/>
    </row>
    <row r="17" spans="1:31" ht="72" hidden="1" customHeight="1" x14ac:dyDescent="0.25">
      <c r="A17" s="95" t="s">
        <v>44</v>
      </c>
      <c r="B17" s="95"/>
      <c r="C17" s="95"/>
      <c r="D17" s="95"/>
      <c r="E17" s="95"/>
      <c r="F17" s="95"/>
      <c r="G17" s="95"/>
      <c r="H17" s="95"/>
      <c r="I17" s="95"/>
      <c r="J17" s="95"/>
      <c r="K17" s="95"/>
      <c r="L17" s="95"/>
      <c r="M17" s="95"/>
      <c r="N17" s="95"/>
      <c r="O17" s="95"/>
      <c r="P17" s="95"/>
      <c r="Q17" s="95"/>
      <c r="R17" s="95"/>
      <c r="S17" s="95"/>
      <c r="T17" s="95"/>
      <c r="U17" s="49"/>
      <c r="V17" s="49"/>
      <c r="W17" s="49"/>
      <c r="X17" s="95"/>
      <c r="Y17" s="95"/>
      <c r="Z17" s="95"/>
      <c r="AA17" s="95"/>
      <c r="AB17" s="50"/>
      <c r="AC17" s="95"/>
      <c r="AD17" s="51"/>
    </row>
    <row r="18" spans="1:31" s="16" customFormat="1" ht="109.5" hidden="1" customHeight="1" x14ac:dyDescent="0.25">
      <c r="A18" s="13"/>
      <c r="B18" s="13" t="s">
        <v>39</v>
      </c>
      <c r="C18" s="13" t="s">
        <v>7</v>
      </c>
      <c r="D18" s="13" t="s">
        <v>15</v>
      </c>
      <c r="E18" s="13"/>
      <c r="F18" s="13" t="s">
        <v>38</v>
      </c>
      <c r="G18" s="52">
        <v>0.48120000000000002</v>
      </c>
      <c r="H18" s="13">
        <v>0</v>
      </c>
      <c r="I18" s="13">
        <v>0</v>
      </c>
      <c r="J18" s="13">
        <v>0</v>
      </c>
      <c r="K18" s="13">
        <v>0</v>
      </c>
      <c r="L18" s="13">
        <v>0</v>
      </c>
      <c r="M18" s="13">
        <v>22178.03</v>
      </c>
      <c r="N18" s="13">
        <v>18715.97</v>
      </c>
      <c r="O18" s="13">
        <v>0</v>
      </c>
      <c r="P18" s="13">
        <f>SUM(M18:O18)</f>
        <v>40894</v>
      </c>
      <c r="Q18" s="13">
        <v>94319.86</v>
      </c>
      <c r="R18" s="13">
        <v>87484.03</v>
      </c>
      <c r="S18" s="13"/>
      <c r="T18" s="13">
        <f>SUM(Q18:S18)</f>
        <v>181803.89</v>
      </c>
      <c r="U18" s="13"/>
      <c r="V18" s="13"/>
      <c r="W18" s="13"/>
      <c r="X18" s="13"/>
      <c r="Y18" s="13">
        <f>M18+Q18</f>
        <v>116497.89</v>
      </c>
      <c r="Z18" s="13">
        <f>N18+R18</f>
        <v>106200</v>
      </c>
      <c r="AA18" s="13"/>
      <c r="AB18" s="53">
        <f>SUM(Y18:AA18)</f>
        <v>222697.89</v>
      </c>
      <c r="AC18" s="13" t="s">
        <v>18</v>
      </c>
    </row>
    <row r="19" spans="1:31" s="16" customFormat="1" ht="121.5" hidden="1" customHeight="1" x14ac:dyDescent="0.25">
      <c r="A19" s="13"/>
      <c r="B19" s="13" t="s">
        <v>40</v>
      </c>
      <c r="C19" s="13" t="s">
        <v>29</v>
      </c>
      <c r="D19" s="13" t="s">
        <v>30</v>
      </c>
      <c r="E19" s="13"/>
      <c r="F19" s="13" t="s">
        <v>35</v>
      </c>
      <c r="G19" s="13" t="s">
        <v>32</v>
      </c>
      <c r="H19" s="13">
        <v>0</v>
      </c>
      <c r="I19" s="54">
        <v>41833</v>
      </c>
      <c r="J19" s="13">
        <v>0</v>
      </c>
      <c r="K19" s="13">
        <v>0</v>
      </c>
      <c r="L19" s="54">
        <f>I19</f>
        <v>41833</v>
      </c>
      <c r="M19" s="13">
        <v>0</v>
      </c>
      <c r="N19" s="55">
        <v>0</v>
      </c>
      <c r="O19" s="13">
        <v>0</v>
      </c>
      <c r="P19" s="55">
        <v>0</v>
      </c>
      <c r="Q19" s="54">
        <v>590567.06999999995</v>
      </c>
      <c r="R19" s="55">
        <v>1298256.2</v>
      </c>
      <c r="S19" s="13">
        <v>0</v>
      </c>
      <c r="T19" s="54">
        <f>Q19+R19</f>
        <v>1888823.27</v>
      </c>
      <c r="U19" s="13">
        <v>0</v>
      </c>
      <c r="V19" s="13">
        <v>0</v>
      </c>
      <c r="W19" s="13">
        <v>0</v>
      </c>
      <c r="X19" s="13">
        <v>0</v>
      </c>
      <c r="Y19" s="54">
        <v>632400.06999999995</v>
      </c>
      <c r="Z19" s="13">
        <v>1298256.2</v>
      </c>
      <c r="AA19" s="13"/>
      <c r="AB19" s="56">
        <f>Y19+Z19</f>
        <v>1930656.27</v>
      </c>
      <c r="AC19" s="13" t="s">
        <v>34</v>
      </c>
    </row>
    <row r="20" spans="1:31" s="16" customFormat="1" ht="34.5" customHeight="1" x14ac:dyDescent="0.25">
      <c r="A20" s="131"/>
      <c r="B20" s="132"/>
      <c r="C20" s="132"/>
      <c r="D20" s="132"/>
      <c r="E20" s="132"/>
      <c r="F20" s="132"/>
      <c r="G20" s="132"/>
      <c r="H20" s="132"/>
      <c r="I20" s="132"/>
      <c r="J20" s="18"/>
      <c r="K20" s="18"/>
      <c r="L20" s="15"/>
      <c r="M20" s="18"/>
      <c r="N20" s="14"/>
      <c r="O20" s="18"/>
      <c r="P20" s="14"/>
      <c r="Q20" s="15"/>
      <c r="R20" s="14"/>
      <c r="S20" s="18"/>
      <c r="T20" s="15"/>
      <c r="U20" s="18"/>
      <c r="V20" s="18"/>
      <c r="W20" s="18"/>
      <c r="X20" s="18"/>
      <c r="Y20" s="15"/>
      <c r="Z20" s="18"/>
      <c r="AA20" s="18"/>
      <c r="AB20" s="59"/>
      <c r="AC20" s="18"/>
    </row>
    <row r="21" spans="1:31" ht="40.5" customHeight="1" x14ac:dyDescent="0.25">
      <c r="A21" s="126" t="s">
        <v>102</v>
      </c>
      <c r="B21" s="126"/>
      <c r="C21" s="126"/>
      <c r="D21" s="126"/>
      <c r="E21" s="126"/>
      <c r="F21" s="126"/>
      <c r="G21" s="126"/>
      <c r="H21" s="126"/>
      <c r="I21" s="126"/>
      <c r="J21" s="126"/>
      <c r="K21" s="126"/>
      <c r="L21" s="126"/>
      <c r="M21" s="126"/>
      <c r="N21" s="126"/>
      <c r="O21" s="126"/>
      <c r="P21" s="126"/>
      <c r="Q21" s="126"/>
      <c r="R21" s="126"/>
      <c r="S21" s="126"/>
      <c r="T21" s="126"/>
      <c r="AB21" s="60"/>
      <c r="AD21" s="51"/>
    </row>
    <row r="22" spans="1:31" ht="192.75" customHeight="1" x14ac:dyDescent="0.25">
      <c r="A22" s="11" t="s">
        <v>100</v>
      </c>
      <c r="B22" s="11" t="s">
        <v>119</v>
      </c>
      <c r="C22" s="11"/>
      <c r="D22" s="11"/>
      <c r="E22" s="11" t="s">
        <v>67</v>
      </c>
      <c r="F22" s="11" t="s">
        <v>68</v>
      </c>
      <c r="G22" s="26">
        <v>0.85</v>
      </c>
      <c r="H22" s="10">
        <v>0</v>
      </c>
      <c r="I22" s="10">
        <v>0</v>
      </c>
      <c r="J22" s="10">
        <v>0</v>
      </c>
      <c r="K22" s="10">
        <v>0</v>
      </c>
      <c r="L22" s="9">
        <f>I22+J22+K22</f>
        <v>0</v>
      </c>
      <c r="M22" s="10">
        <v>41833</v>
      </c>
      <c r="N22" s="10">
        <v>0</v>
      </c>
      <c r="O22" s="10">
        <v>0</v>
      </c>
      <c r="P22" s="9">
        <f>M22+N22+O22</f>
        <v>41833</v>
      </c>
      <c r="Q22" s="10">
        <v>0</v>
      </c>
      <c r="R22" s="10">
        <v>0</v>
      </c>
      <c r="S22" s="10">
        <v>0</v>
      </c>
      <c r="T22" s="9">
        <f>Q22+R22+S22</f>
        <v>0</v>
      </c>
      <c r="U22" s="10">
        <v>590567</v>
      </c>
      <c r="V22" s="10">
        <v>1298256</v>
      </c>
      <c r="W22" s="10">
        <v>0</v>
      </c>
      <c r="X22" s="9">
        <f>U22+V22+W22</f>
        <v>1888823</v>
      </c>
      <c r="Y22" s="10">
        <f>M22+U22</f>
        <v>632400</v>
      </c>
      <c r="Z22" s="10">
        <f>V22</f>
        <v>1298256</v>
      </c>
      <c r="AA22" s="10">
        <v>0</v>
      </c>
      <c r="AB22" s="25">
        <f>SUM(Y22:AA22)</f>
        <v>1930656</v>
      </c>
      <c r="AC22" s="11" t="s">
        <v>74</v>
      </c>
      <c r="AD22" s="11" t="s">
        <v>114</v>
      </c>
      <c r="AE22" s="11" t="s">
        <v>155</v>
      </c>
    </row>
    <row r="23" spans="1:31" ht="54" hidden="1" customHeight="1" x14ac:dyDescent="0.25">
      <c r="A23" s="130" t="s">
        <v>41</v>
      </c>
      <c r="B23" s="130"/>
      <c r="C23" s="130"/>
      <c r="D23" s="130"/>
      <c r="E23" s="130"/>
      <c r="F23" s="130"/>
      <c r="G23" s="130"/>
      <c r="H23" s="130"/>
      <c r="I23" s="130"/>
      <c r="J23" s="130"/>
      <c r="L23" s="9">
        <f t="shared" ref="L23" si="6">I23+J23+K23</f>
        <v>0</v>
      </c>
      <c r="P23" s="9">
        <f t="shared" ref="P23" si="7">M23+N23+O23</f>
        <v>0</v>
      </c>
      <c r="T23" s="9">
        <f t="shared" ref="T23" si="8">Q23+R23+S23</f>
        <v>0</v>
      </c>
      <c r="X23" s="9">
        <f t="shared" ref="X23" si="9">U23+V23+W23</f>
        <v>0</v>
      </c>
      <c r="AB23" s="25">
        <f>SUM(Y23:AA23)</f>
        <v>0</v>
      </c>
    </row>
    <row r="24" spans="1:31" x14ac:dyDescent="0.25">
      <c r="AB24" s="97">
        <f>AB16+AB22</f>
        <v>29326528.809999999</v>
      </c>
    </row>
  </sheetData>
  <mergeCells count="13">
    <mergeCell ref="A23:J23"/>
    <mergeCell ref="B4:B6"/>
    <mergeCell ref="A4:A6"/>
    <mergeCell ref="C4:C6"/>
    <mergeCell ref="D4:D6"/>
    <mergeCell ref="G4:G6"/>
    <mergeCell ref="E4:E6"/>
    <mergeCell ref="A20:I20"/>
    <mergeCell ref="AC4:AE5"/>
    <mergeCell ref="I2:AE3"/>
    <mergeCell ref="H4:AB6"/>
    <mergeCell ref="A21:T21"/>
    <mergeCell ref="F4:F6"/>
  </mergeCells>
  <pageMargins left="0.7" right="0.7" top="0.75" bottom="0.75" header="0.3" footer="0.3"/>
  <pageSetup paperSize="8"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zoomScale="70" zoomScaleNormal="70" workbookViewId="0">
      <selection activeCell="Q7" sqref="Q7"/>
    </sheetView>
  </sheetViews>
  <sheetFormatPr defaultRowHeight="16.5" x14ac:dyDescent="0.25"/>
  <cols>
    <col min="1" max="1" width="9.140625" style="7"/>
    <col min="2" max="2" width="21.7109375" style="7" customWidth="1"/>
    <col min="3" max="3" width="13.5703125" style="7" hidden="1" customWidth="1"/>
    <col min="4" max="4" width="15.28515625" style="7" hidden="1" customWidth="1"/>
    <col min="5" max="5" width="15.28515625" style="7" customWidth="1"/>
    <col min="6" max="6" width="19.42578125" style="7" customWidth="1"/>
    <col min="7" max="7" width="11.140625" style="94" customWidth="1"/>
    <col min="8" max="8" width="11.42578125" style="94" customWidth="1"/>
    <col min="9" max="9" width="19.140625" style="94" customWidth="1"/>
    <col min="10" max="10" width="11.140625" style="94" customWidth="1"/>
    <col min="11" max="11" width="16.42578125" style="94" customWidth="1"/>
    <col min="12" max="12" width="13" style="94" customWidth="1"/>
    <col min="13" max="13" width="14.5703125" style="94" customWidth="1"/>
    <col min="14" max="14" width="12.7109375" style="94" customWidth="1"/>
    <col min="15" max="15" width="12.85546875" style="94" customWidth="1"/>
    <col min="16" max="16" width="13" style="94" customWidth="1"/>
    <col min="17" max="17" width="16.42578125" style="80" customWidth="1"/>
    <col min="18" max="18" width="15" style="7" hidden="1" customWidth="1"/>
    <col min="19" max="20" width="48.28515625" style="7" customWidth="1"/>
    <col min="21" max="21" width="38.28515625" style="70" customWidth="1"/>
    <col min="22" max="16384" width="9.140625" style="2"/>
  </cols>
  <sheetData>
    <row r="1" spans="1:22" ht="45.75" customHeight="1" x14ac:dyDescent="0.35">
      <c r="A1" s="154" t="s">
        <v>142</v>
      </c>
      <c r="B1" s="155"/>
      <c r="C1" s="155"/>
      <c r="D1" s="155"/>
      <c r="E1" s="155"/>
      <c r="F1" s="155"/>
      <c r="G1" s="155"/>
      <c r="H1" s="155"/>
      <c r="I1" s="155"/>
      <c r="J1" s="155"/>
      <c r="K1" s="155"/>
      <c r="L1" s="155"/>
      <c r="M1" s="155"/>
      <c r="N1" s="155"/>
      <c r="O1" s="155"/>
      <c r="P1" s="155"/>
      <c r="Q1" s="155"/>
      <c r="R1" s="155"/>
      <c r="S1" s="155"/>
      <c r="T1" s="155"/>
      <c r="U1" s="155"/>
    </row>
    <row r="3" spans="1:22" ht="16.5" customHeight="1" x14ac:dyDescent="0.25">
      <c r="A3" s="145" t="s">
        <v>0</v>
      </c>
      <c r="B3" s="145" t="s">
        <v>1</v>
      </c>
      <c r="C3" s="145" t="s">
        <v>6</v>
      </c>
      <c r="D3" s="145" t="s">
        <v>2</v>
      </c>
      <c r="E3" s="145" t="s">
        <v>121</v>
      </c>
      <c r="F3" s="145" t="s">
        <v>10</v>
      </c>
      <c r="G3" s="148" t="s">
        <v>122</v>
      </c>
      <c r="H3" s="149"/>
      <c r="I3" s="149"/>
      <c r="J3" s="149"/>
      <c r="K3" s="149"/>
      <c r="L3" s="149"/>
      <c r="M3" s="149"/>
      <c r="N3" s="149"/>
      <c r="O3" s="149"/>
      <c r="P3" s="149"/>
      <c r="Q3" s="150"/>
      <c r="R3" s="145" t="s">
        <v>3</v>
      </c>
      <c r="S3" s="153" t="s">
        <v>94</v>
      </c>
      <c r="T3" s="153"/>
      <c r="U3" s="153"/>
    </row>
    <row r="4" spans="1:22" ht="15.75" customHeight="1" x14ac:dyDescent="0.25">
      <c r="A4" s="146"/>
      <c r="B4" s="146"/>
      <c r="C4" s="146"/>
      <c r="D4" s="146"/>
      <c r="E4" s="146"/>
      <c r="F4" s="146"/>
      <c r="G4" s="84" t="s">
        <v>14</v>
      </c>
      <c r="H4" s="138" t="s">
        <v>4</v>
      </c>
      <c r="I4" s="138"/>
      <c r="J4" s="134" t="s">
        <v>19</v>
      </c>
      <c r="K4" s="139"/>
      <c r="L4" s="134" t="s">
        <v>20</v>
      </c>
      <c r="M4" s="135"/>
      <c r="N4" s="136" t="s">
        <v>9</v>
      </c>
      <c r="O4" s="137"/>
      <c r="P4" s="137"/>
      <c r="Q4" s="137"/>
      <c r="R4" s="151"/>
      <c r="S4" s="153"/>
      <c r="T4" s="153"/>
      <c r="U4" s="153"/>
    </row>
    <row r="5" spans="1:22" ht="84" customHeight="1" x14ac:dyDescent="0.25">
      <c r="A5" s="147"/>
      <c r="B5" s="147"/>
      <c r="C5" s="147"/>
      <c r="D5" s="147"/>
      <c r="E5" s="147"/>
      <c r="F5" s="147"/>
      <c r="G5" s="62" t="s">
        <v>8</v>
      </c>
      <c r="H5" s="85" t="s">
        <v>5</v>
      </c>
      <c r="I5" s="84" t="s">
        <v>98</v>
      </c>
      <c r="J5" s="85" t="s">
        <v>5</v>
      </c>
      <c r="K5" s="84" t="s">
        <v>8</v>
      </c>
      <c r="L5" s="85" t="s">
        <v>5</v>
      </c>
      <c r="M5" s="86" t="s">
        <v>8</v>
      </c>
      <c r="N5" s="85" t="s">
        <v>5</v>
      </c>
      <c r="O5" s="87" t="s">
        <v>12</v>
      </c>
      <c r="P5" s="87" t="s">
        <v>59</v>
      </c>
      <c r="Q5" s="81" t="s">
        <v>22</v>
      </c>
      <c r="R5" s="152"/>
      <c r="S5" s="99" t="s">
        <v>92</v>
      </c>
      <c r="T5" s="62" t="s">
        <v>93</v>
      </c>
      <c r="U5" s="21" t="s">
        <v>151</v>
      </c>
    </row>
    <row r="6" spans="1:22" ht="22.5" customHeight="1" x14ac:dyDescent="0.25">
      <c r="A6" s="141" t="s">
        <v>58</v>
      </c>
      <c r="B6" s="142"/>
      <c r="C6" s="142"/>
      <c r="D6" s="142"/>
      <c r="E6" s="142"/>
      <c r="F6" s="142"/>
      <c r="G6" s="142"/>
      <c r="H6" s="142"/>
      <c r="I6" s="142"/>
      <c r="J6" s="142"/>
      <c r="K6" s="142"/>
      <c r="L6" s="142"/>
      <c r="M6" s="142"/>
      <c r="N6" s="142"/>
      <c r="O6" s="142"/>
      <c r="P6" s="142"/>
      <c r="Q6" s="142"/>
      <c r="R6" s="142"/>
      <c r="S6" s="142"/>
      <c r="T6" s="100"/>
      <c r="U6" s="63"/>
    </row>
    <row r="7" spans="1:22" ht="202.5" customHeight="1" x14ac:dyDescent="0.25">
      <c r="A7" s="1" t="s">
        <v>49</v>
      </c>
      <c r="B7" s="1" t="s">
        <v>69</v>
      </c>
      <c r="C7" s="1" t="s">
        <v>29</v>
      </c>
      <c r="D7" s="1" t="s">
        <v>30</v>
      </c>
      <c r="E7" s="1" t="s">
        <v>54</v>
      </c>
      <c r="F7" s="1" t="s">
        <v>60</v>
      </c>
      <c r="G7" s="66">
        <v>3146</v>
      </c>
      <c r="H7" s="66" t="s">
        <v>99</v>
      </c>
      <c r="I7" s="66" t="str">
        <f>H7</f>
        <v>-</v>
      </c>
      <c r="J7" s="66">
        <v>675531</v>
      </c>
      <c r="K7" s="66">
        <f>J7</f>
        <v>675531</v>
      </c>
      <c r="L7" s="66">
        <v>523432</v>
      </c>
      <c r="M7" s="66">
        <f>L7</f>
        <v>523432</v>
      </c>
      <c r="N7" s="66">
        <f>SUM(G7+K7+M7)</f>
        <v>1202109</v>
      </c>
      <c r="O7" s="66">
        <v>0</v>
      </c>
      <c r="P7" s="66">
        <v>0</v>
      </c>
      <c r="Q7" s="82">
        <f>SUM(N7:P7)</f>
        <v>1202109</v>
      </c>
      <c r="R7" s="64" t="s">
        <v>43</v>
      </c>
      <c r="S7" s="1" t="s">
        <v>70</v>
      </c>
      <c r="T7" s="1" t="s">
        <v>76</v>
      </c>
      <c r="U7" s="65" t="s">
        <v>143</v>
      </c>
    </row>
    <row r="8" spans="1:22" ht="146.25" customHeight="1" x14ac:dyDescent="0.25">
      <c r="A8" s="1" t="s">
        <v>50</v>
      </c>
      <c r="B8" s="1" t="s">
        <v>123</v>
      </c>
      <c r="C8" s="1"/>
      <c r="D8" s="1"/>
      <c r="E8" s="1" t="s">
        <v>124</v>
      </c>
      <c r="F8" s="1" t="s">
        <v>125</v>
      </c>
      <c r="G8" s="66"/>
      <c r="H8" s="66"/>
      <c r="I8" s="66"/>
      <c r="J8" s="66">
        <v>50000</v>
      </c>
      <c r="K8" s="66">
        <v>50000</v>
      </c>
      <c r="L8" s="66">
        <v>1100000</v>
      </c>
      <c r="M8" s="66">
        <v>1100000</v>
      </c>
      <c r="N8" s="66"/>
      <c r="O8" s="66">
        <v>3000000</v>
      </c>
      <c r="P8" s="66"/>
      <c r="Q8" s="82">
        <f>K8+M8+O8</f>
        <v>4150000</v>
      </c>
      <c r="R8" s="1"/>
      <c r="S8" s="1" t="s">
        <v>133</v>
      </c>
      <c r="T8" s="63" t="s">
        <v>126</v>
      </c>
      <c r="U8" s="98" t="s">
        <v>162</v>
      </c>
    </row>
    <row r="9" spans="1:22" s="3" customFormat="1" x14ac:dyDescent="0.25">
      <c r="A9" s="143" t="s">
        <v>141</v>
      </c>
      <c r="B9" s="144"/>
      <c r="C9" s="144"/>
      <c r="D9" s="144"/>
      <c r="E9" s="144"/>
      <c r="F9" s="144"/>
      <c r="G9" s="144"/>
      <c r="H9" s="144"/>
      <c r="I9" s="144"/>
      <c r="J9" s="144"/>
      <c r="K9" s="144"/>
      <c r="L9" s="144"/>
      <c r="M9" s="144"/>
      <c r="N9" s="144"/>
      <c r="O9" s="144"/>
      <c r="P9" s="144"/>
      <c r="Q9" s="144"/>
      <c r="R9" s="144"/>
      <c r="S9" s="144"/>
      <c r="T9" s="63"/>
      <c r="U9" s="63"/>
    </row>
    <row r="10" spans="1:22" s="67" customFormat="1" ht="66" customHeight="1" x14ac:dyDescent="0.25">
      <c r="A10" s="101" t="s">
        <v>51</v>
      </c>
      <c r="B10" s="66" t="s">
        <v>134</v>
      </c>
      <c r="C10" s="66"/>
      <c r="D10" s="66"/>
      <c r="E10" s="66" t="s">
        <v>56</v>
      </c>
      <c r="F10" s="102" t="s">
        <v>135</v>
      </c>
      <c r="G10" s="101"/>
      <c r="H10" s="101"/>
      <c r="I10" s="103"/>
      <c r="J10" s="101">
        <v>68491</v>
      </c>
      <c r="K10" s="104">
        <v>258462</v>
      </c>
      <c r="L10" s="101"/>
      <c r="M10" s="101"/>
      <c r="N10" s="101"/>
      <c r="O10" s="101"/>
      <c r="P10" s="104">
        <v>232614</v>
      </c>
      <c r="Q10" s="104">
        <v>258462</v>
      </c>
      <c r="R10" s="1"/>
      <c r="S10" s="66" t="s">
        <v>136</v>
      </c>
      <c r="T10" s="1" t="s">
        <v>140</v>
      </c>
      <c r="U10" s="98" t="s">
        <v>144</v>
      </c>
      <c r="V10" s="2"/>
    </row>
    <row r="11" spans="1:22" s="67" customFormat="1" ht="32.25" customHeight="1" x14ac:dyDescent="0.25">
      <c r="A11" s="8"/>
      <c r="B11" s="8"/>
      <c r="C11" s="8"/>
      <c r="D11" s="8"/>
      <c r="E11" s="8"/>
      <c r="F11" s="68"/>
      <c r="G11" s="88">
        <f>SUM(G7:G10)</f>
        <v>3146</v>
      </c>
      <c r="H11" s="88">
        <f>SUM(H7:H9)</f>
        <v>0</v>
      </c>
      <c r="I11" s="88">
        <f t="shared" ref="I11:P11" si="0">SUM(I7:I10)</f>
        <v>0</v>
      </c>
      <c r="J11" s="88">
        <f t="shared" si="0"/>
        <v>794022</v>
      </c>
      <c r="K11" s="88">
        <f t="shared" si="0"/>
        <v>983993</v>
      </c>
      <c r="L11" s="88">
        <f>SUM(L7:L10)</f>
        <v>1623432</v>
      </c>
      <c r="M11" s="88">
        <f>SUM(M7:M10)</f>
        <v>1623432</v>
      </c>
      <c r="N11" s="88">
        <f t="shared" si="0"/>
        <v>1202109</v>
      </c>
      <c r="O11" s="88">
        <f t="shared" si="0"/>
        <v>3000000</v>
      </c>
      <c r="P11" s="88">
        <f t="shared" si="0"/>
        <v>232614</v>
      </c>
      <c r="Q11" s="83">
        <f>SUM(Q7:Q10)</f>
        <v>5610571</v>
      </c>
      <c r="R11" s="8"/>
      <c r="S11" s="8"/>
      <c r="T11" s="8"/>
      <c r="U11" s="69"/>
    </row>
    <row r="12" spans="1:22" s="67" customFormat="1" ht="35.25" customHeight="1" x14ac:dyDescent="0.25">
      <c r="A12" s="140"/>
      <c r="B12" s="133"/>
      <c r="C12" s="19"/>
      <c r="D12" s="19"/>
      <c r="E12" s="19"/>
      <c r="G12" s="89"/>
      <c r="H12" s="89"/>
      <c r="I12" s="89"/>
      <c r="J12" s="89"/>
      <c r="K12" s="89"/>
      <c r="L12" s="89"/>
      <c r="M12" s="89"/>
      <c r="N12" s="89"/>
      <c r="O12" s="89"/>
      <c r="P12" s="89"/>
      <c r="Q12" s="4"/>
      <c r="R12" s="19"/>
      <c r="S12" s="5"/>
      <c r="T12" s="5"/>
      <c r="U12" s="70"/>
    </row>
    <row r="13" spans="1:22" ht="66" hidden="1" x14ac:dyDescent="0.25">
      <c r="A13" s="71" t="s">
        <v>44</v>
      </c>
      <c r="B13" s="71"/>
      <c r="C13" s="71"/>
      <c r="D13" s="71"/>
      <c r="E13" s="71"/>
      <c r="F13" s="71"/>
      <c r="G13" s="90"/>
      <c r="H13" s="90"/>
      <c r="I13" s="90"/>
      <c r="J13" s="90"/>
      <c r="K13" s="90"/>
      <c r="L13" s="90"/>
      <c r="M13" s="90"/>
      <c r="N13" s="90"/>
      <c r="O13" s="90"/>
      <c r="P13" s="90"/>
      <c r="Q13" s="72"/>
      <c r="R13" s="71"/>
      <c r="S13" s="71"/>
      <c r="T13" s="19"/>
      <c r="U13" s="73"/>
    </row>
    <row r="14" spans="1:22" s="76" customFormat="1" ht="198" hidden="1" customHeight="1" x14ac:dyDescent="0.25">
      <c r="A14" s="6"/>
      <c r="B14" s="6" t="s">
        <v>39</v>
      </c>
      <c r="C14" s="6" t="s">
        <v>7</v>
      </c>
      <c r="D14" s="6" t="s">
        <v>15</v>
      </c>
      <c r="E14" s="6"/>
      <c r="F14" s="6" t="s">
        <v>38</v>
      </c>
      <c r="G14" s="91">
        <v>0</v>
      </c>
      <c r="H14" s="91">
        <v>0</v>
      </c>
      <c r="I14" s="91">
        <v>0</v>
      </c>
      <c r="J14" s="91">
        <v>22178.03</v>
      </c>
      <c r="K14" s="91">
        <f>SUM(J14:J14)</f>
        <v>22178.03</v>
      </c>
      <c r="L14" s="91">
        <v>94319.86</v>
      </c>
      <c r="M14" s="91">
        <f>SUM(L14:L14)</f>
        <v>94319.86</v>
      </c>
      <c r="N14" s="91">
        <f>J14+L14</f>
        <v>116497.89</v>
      </c>
      <c r="O14" s="91"/>
      <c r="P14" s="91"/>
      <c r="Q14" s="74">
        <f>SUM(N14:O14)</f>
        <v>116497.89</v>
      </c>
      <c r="R14" s="6" t="s">
        <v>23</v>
      </c>
      <c r="S14" s="6" t="s">
        <v>18</v>
      </c>
      <c r="T14" s="75"/>
      <c r="U14" s="73"/>
    </row>
    <row r="15" spans="1:22" s="76" customFormat="1" ht="198" hidden="1" customHeight="1" x14ac:dyDescent="0.25">
      <c r="A15" s="6"/>
      <c r="B15" s="6" t="s">
        <v>40</v>
      </c>
      <c r="C15" s="6" t="s">
        <v>29</v>
      </c>
      <c r="D15" s="6" t="s">
        <v>30</v>
      </c>
      <c r="E15" s="6"/>
      <c r="F15" s="6" t="s">
        <v>35</v>
      </c>
      <c r="G15" s="91">
        <v>0</v>
      </c>
      <c r="H15" s="92">
        <v>41833</v>
      </c>
      <c r="I15" s="92">
        <f>H15</f>
        <v>41833</v>
      </c>
      <c r="J15" s="91">
        <v>0</v>
      </c>
      <c r="K15" s="93">
        <v>0</v>
      </c>
      <c r="L15" s="92">
        <v>590567.06999999995</v>
      </c>
      <c r="M15" s="92" t="e">
        <f>L15+#REF!</f>
        <v>#REF!</v>
      </c>
      <c r="N15" s="92">
        <v>632400.06999999995</v>
      </c>
      <c r="O15" s="91"/>
      <c r="P15" s="91"/>
      <c r="Q15" s="77" t="e">
        <f>N15+#REF!</f>
        <v>#REF!</v>
      </c>
      <c r="R15" s="78" t="s">
        <v>33</v>
      </c>
      <c r="S15" s="6" t="s">
        <v>34</v>
      </c>
      <c r="T15" s="75"/>
      <c r="U15" s="70"/>
    </row>
    <row r="16" spans="1:22" x14ac:dyDescent="0.25">
      <c r="A16" s="156" t="s">
        <v>139</v>
      </c>
      <c r="B16" s="157"/>
      <c r="C16" s="157"/>
      <c r="D16" s="157"/>
      <c r="E16" s="157"/>
      <c r="Q16" s="79"/>
    </row>
    <row r="17" spans="1:11" ht="57" customHeight="1" x14ac:dyDescent="0.25">
      <c r="A17" s="133"/>
      <c r="B17" s="133"/>
      <c r="C17" s="133"/>
      <c r="D17" s="133"/>
      <c r="E17" s="133"/>
      <c r="F17" s="133"/>
      <c r="G17" s="133"/>
      <c r="H17" s="133"/>
    </row>
    <row r="18" spans="1:11" ht="20.25" customHeight="1" x14ac:dyDescent="0.25">
      <c r="A18" s="133"/>
      <c r="B18" s="133"/>
      <c r="C18" s="133"/>
      <c r="D18" s="133"/>
      <c r="E18" s="133"/>
      <c r="F18" s="133"/>
      <c r="G18" s="133"/>
      <c r="H18" s="133"/>
      <c r="I18" s="133"/>
      <c r="J18" s="133"/>
      <c r="K18" s="133"/>
    </row>
    <row r="19" spans="1:11" ht="198" hidden="1" customHeight="1" x14ac:dyDescent="0.25">
      <c r="A19" s="133"/>
      <c r="B19" s="133"/>
      <c r="C19" s="133"/>
      <c r="D19" s="133"/>
      <c r="E19" s="133"/>
      <c r="F19" s="133"/>
      <c r="G19" s="133"/>
      <c r="H19" s="133"/>
    </row>
    <row r="20" spans="1:11" ht="35.25" customHeight="1" x14ac:dyDescent="0.25"/>
  </sheetData>
  <mergeCells count="21">
    <mergeCell ref="S3:U4"/>
    <mergeCell ref="A1:U1"/>
    <mergeCell ref="A17:H17"/>
    <mergeCell ref="A18:K18"/>
    <mergeCell ref="A16:E16"/>
    <mergeCell ref="A19:H19"/>
    <mergeCell ref="L4:M4"/>
    <mergeCell ref="N4:Q4"/>
    <mergeCell ref="H4:I4"/>
    <mergeCell ref="J4:K4"/>
    <mergeCell ref="A12:B12"/>
    <mergeCell ref="A6:S6"/>
    <mergeCell ref="A9:S9"/>
    <mergeCell ref="A3:A5"/>
    <mergeCell ref="B3:B5"/>
    <mergeCell ref="C3:C5"/>
    <mergeCell ref="D3:D5"/>
    <mergeCell ref="E3:E5"/>
    <mergeCell ref="F3:F5"/>
    <mergeCell ref="G3:Q3"/>
    <mergeCell ref="R3:R5"/>
  </mergeCells>
  <pageMargins left="0.7" right="0.7" top="0.75" bottom="0.75" header="0.3" footer="0.3"/>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un ĀU pr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Sintija Tenisa</cp:lastModifiedBy>
  <cp:lastPrinted>2018-10-18T12:55:01Z</cp:lastPrinted>
  <dcterms:created xsi:type="dcterms:W3CDTF">2017-01-09T10:10:27Z</dcterms:created>
  <dcterms:modified xsi:type="dcterms:W3CDTF">2018-10-29T15:44:08Z</dcterms:modified>
</cp:coreProperties>
</file>