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C:\Users\jevgenija\Desktop\"/>
    </mc:Choice>
  </mc:AlternateContent>
  <xr:revisionPtr revIDLastSave="0" documentId="8_{8EFFE1D0-A20F-485B-81FF-EAB4A2DD5CC8}" xr6:coauthVersionLast="40" xr6:coauthVersionMax="40" xr10:uidLastSave="{00000000-0000-0000-0000-000000000000}"/>
  <bookViews>
    <workbookView xWindow="-120" yWindow="-120" windowWidth="29040" windowHeight="15840" activeTab="1" xr2:uid="{00000000-000D-0000-FFFF-FFFF00000000}"/>
  </bookViews>
  <sheets>
    <sheet name="1. ES fondu projekti" sheetId="1" r:id="rId1"/>
    <sheet name="2. Pašvaldību projekti un ĀU pr" sheetId="2" r:id="rId2"/>
  </sheets>
  <calcPr calcId="181029"/>
</workbook>
</file>

<file path=xl/calcChain.xml><?xml version="1.0" encoding="utf-8"?>
<calcChain xmlns="http://schemas.openxmlformats.org/spreadsheetml/2006/main">
  <c r="L11" i="2" l="1"/>
  <c r="P11" i="2" l="1"/>
  <c r="O11" i="2"/>
  <c r="J11" i="2"/>
  <c r="H11" i="2"/>
  <c r="G11" i="2"/>
  <c r="Q8" i="2"/>
  <c r="M7" i="2"/>
  <c r="M11" i="2" s="1"/>
  <c r="K7" i="2"/>
  <c r="N7" i="2" l="1"/>
  <c r="Q7" i="2" s="1"/>
  <c r="Q11" i="2" s="1"/>
  <c r="K11" i="2"/>
  <c r="N11" i="2" l="1"/>
  <c r="L22" i="1"/>
  <c r="P22" i="1"/>
  <c r="T22" i="1"/>
  <c r="X22" i="1"/>
  <c r="AB22" i="1"/>
  <c r="X12" i="1" l="1"/>
  <c r="T12" i="1"/>
  <c r="P12" i="1"/>
  <c r="L12" i="1"/>
  <c r="AB12" i="1" l="1"/>
  <c r="AB15" i="1" s="1"/>
  <c r="AB23" i="1" s="1"/>
  <c r="Z9" i="1" l="1"/>
  <c r="Y9" i="1"/>
  <c r="Y11" i="1" l="1"/>
  <c r="Z7" i="1"/>
  <c r="Y7" i="1" l="1"/>
  <c r="I15" i="1" l="1"/>
  <c r="J15" i="1"/>
  <c r="K15" i="1"/>
  <c r="M15" i="1"/>
  <c r="N15" i="1"/>
  <c r="O15" i="1"/>
  <c r="Q15" i="1"/>
  <c r="R15" i="1"/>
  <c r="S15" i="1"/>
  <c r="U15" i="1"/>
  <c r="V15" i="1"/>
  <c r="W15" i="1"/>
  <c r="H15" i="1"/>
  <c r="Y14" i="1"/>
  <c r="L21" i="1" l="1"/>
  <c r="L11" i="1"/>
  <c r="L9" i="1"/>
  <c r="L7" i="1"/>
  <c r="P21" i="1"/>
  <c r="P11" i="1"/>
  <c r="P9" i="1"/>
  <c r="P7" i="1"/>
  <c r="T21" i="1"/>
  <c r="T11" i="1"/>
  <c r="T9" i="1"/>
  <c r="T7" i="1"/>
  <c r="X7" i="1"/>
  <c r="X9" i="1"/>
  <c r="X11" i="1"/>
  <c r="X21" i="1"/>
  <c r="I7" i="2"/>
  <c r="I11" i="2" s="1"/>
  <c r="X15" i="1" l="1"/>
  <c r="T15" i="1"/>
  <c r="L15" i="1"/>
  <c r="P15" i="1"/>
  <c r="Z21" i="1"/>
  <c r="Y21" i="1"/>
  <c r="I15" i="2" l="1"/>
  <c r="K14" i="2"/>
  <c r="Q15" i="2" l="1"/>
  <c r="M15" i="2"/>
  <c r="N14" i="2"/>
  <c r="Q14" i="2" s="1"/>
  <c r="M14" i="2"/>
  <c r="Y15" i="1" l="1"/>
  <c r="T18" i="1"/>
  <c r="AB18" i="1"/>
  <c r="L18" i="1"/>
  <c r="AA9" i="1"/>
  <c r="Z15" i="1"/>
  <c r="AA15" i="1" l="1"/>
  <c r="Z17" i="1"/>
  <c r="Y17" i="1"/>
  <c r="AB17" i="1" l="1"/>
  <c r="T17" i="1"/>
  <c r="P17" i="1"/>
</calcChain>
</file>

<file path=xl/sharedStrings.xml><?xml version="1.0" encoding="utf-8"?>
<sst xmlns="http://schemas.openxmlformats.org/spreadsheetml/2006/main" count="192" uniqueCount="164">
  <si>
    <t>Nr.p.k.</t>
  </si>
  <si>
    <t>Projekta nosaukums</t>
  </si>
  <si>
    <t>Pašvaldības lēmuma datums un Nr.</t>
  </si>
  <si>
    <t>2017.gadā plānotās aktivitātes</t>
  </si>
  <si>
    <t>2017.g.</t>
  </si>
  <si>
    <t>pašv.fin., eiro</t>
  </si>
  <si>
    <t>Normatīvais regulējums/ atlases kārta</t>
  </si>
  <si>
    <t>08.03.2016. MK noteikumi Nr. 152/ 2.kārta</t>
  </si>
  <si>
    <t>kopā, eiro</t>
  </si>
  <si>
    <t>KOPĀ (indikatīvi)</t>
  </si>
  <si>
    <t>Projekta plānotais  termiņš</t>
  </si>
  <si>
    <t>17.05.2016. MK noteikumi Nr.310</t>
  </si>
  <si>
    <t>valsts fin., eiro</t>
  </si>
  <si>
    <t>24.05.2016. MK noteikumi Nr.323</t>
  </si>
  <si>
    <t>2016.g.</t>
  </si>
  <si>
    <t>31.05.16. Nr.118 "Par ēku energo-efektivitātes projektiem"</t>
  </si>
  <si>
    <t>22.09.2016. Nr.167</t>
  </si>
  <si>
    <t>SAM 422 projekts "Ādažu pimsskolas izglītības iestādes energoefektivitātes paaugstināšana"</t>
  </si>
  <si>
    <t>1. Ēkas ārsienu siltināšana ar 50 mm siltumizolāciju no telpu puses (iekšējā siltumizolācija). 2. Ēkas bēniņu grīdas siltināšana ar 300 mm siltumizolāciju. 3. Ēkas pagraba pārseguma un pārkares griestu siltināšana ar 150 mm biezu silumizolāciju (ieskaitot konstrukcijas ap kāpnēm, kas ved uz pagrabu). 4. Ēkas cokola (zem zemes līmeņa esošo pagraba sienu un 1m dziļumā pa pārējo ēkas perimetru) siltināšana ar 150 mm ekstrudēto polistirolu. 5. Ēkas ārdurvju, vējtvera durvju, pagraba durvju un bēniņu durvju nomaiņa pret jaunām siltinātām, blīvi noslēdzamām durvīm. 6. Ēkas visu logu nomaiņa pret trīsstiklu pakešu logiem plastikāta rāmjos.</t>
  </si>
  <si>
    <t>2018. (indikatīvi)</t>
  </si>
  <si>
    <t>2019. (indikatīvi)</t>
  </si>
  <si>
    <t>09.08.2016. MK noteikumi Nr.519</t>
  </si>
  <si>
    <t>KOPĀ, eiro</t>
  </si>
  <si>
    <t>Nav plānotas aktivitātes 2017.g. Projektēšana plānota 2018.g.</t>
  </si>
  <si>
    <t xml:space="preserve">13.10.2015 MK noteikumi Nr.593/3.kārta
</t>
  </si>
  <si>
    <t xml:space="preserve">27.09.2016 Nr.180 "Par projektu "Muižas ielas industriālās terotorijas infrastruktūras sakārtošana ražošanas zonas oieejamības un uzņēmējdarbības vides uzlabošanai Āsdažu novadā"  īstenošanu
</t>
  </si>
  <si>
    <t xml:space="preserve">18.08.2015 MK noteikumi Nr.475
</t>
  </si>
  <si>
    <t xml:space="preserve">27.12.2016 Nr.250 "Par Laveru grants ceļa pārbūves sadalīšanu posmos" 
</t>
  </si>
  <si>
    <t>Brauktruves segas konstrukcijas, nobrauktuvju un caurteku izbūve un apzaļumošana, nogāžu un tekņu nostiprināšana.</t>
  </si>
  <si>
    <t>13.10.2015 MK noteikumi Nr.593/3.kārta</t>
  </si>
  <si>
    <t xml:space="preserve">24.02.2015 Nr.42 "Par tehniski ekonomisko pamatojumu izstrādi pašvaldības ieguldījumiem novada industriālajām teritorijām pieguļošai publiskai infrastruktūrai" </t>
  </si>
  <si>
    <t>85%, iezīmētais ERAF atbalsta finansējums 1700900</t>
  </si>
  <si>
    <t>85%,  iezīmētais ERAF atbalsta finansējums 1298256</t>
  </si>
  <si>
    <t>Saskaņots būvprojekts</t>
  </si>
  <si>
    <t xml:space="preserve"> Pārbūvēts Ataru ceļš un Briljantu ceļš paaugstinot ielas seguma nestspēju, izbūvējot lietus ūdens kanalizāciju  un apgaismojumu, nodrošinot publiskās infrastruktūras sakārtošanu komercdarbības teritorijas piekļuvei;                                                                                                                                    
 Izbūvēti un pārbūvēti ūdensvada  un kanalizācijas tīkli, kā arī izbūvētas divas  kanalizācijas sūkņu stacijas.
</t>
  </si>
  <si>
    <t xml:space="preserve">Projektu plānots realizēt  2019.gadā. </t>
  </si>
  <si>
    <t>2016-2018</t>
  </si>
  <si>
    <t>2016.-2018,</t>
  </si>
  <si>
    <t>Atteicāmies no projekta īstenošanas</t>
  </si>
  <si>
    <t>SAM422 projekts "Gaujas 16 energoefektivitātes paaugstināšana***</t>
  </si>
  <si>
    <t xml:space="preserve">***SAM 3.3.1."Eimuru industriālās terotorijas infrastruktūras sakārtošana ražošanas zonas oieejamības un uzņēmējdarbības vides uzlabošanai Ādažu novadā" 
</t>
  </si>
  <si>
    <t>*** Projekta īstenošana ir atkarīga no ES fondu līdzekļu pieejamības. Sagatavots vēstules projekts VARAM, lai noskaidrotu, vai varētru būt pieejami līdzekļi, ņemot vērā, ka ir info, ka no projekta ir atteikusies Carnikava.</t>
  </si>
  <si>
    <t>Plānotas aktivitātes un pasākumi veselības veicināšanai visām vecumu grupām – dažādas veselības grupu aktivitātes (kalanētika, zumba, veselības vingrošana, nūjošana u.c.), pasākumi veselīga uztura lietošanai (radošās darbnīcas, lekcijas u.c.), pasākumi atkarību izraisošo vielu un procesu izplatības mazināšanai (sporta pasākumi, nometnes, kino, konkursi), pasākumi garīgās veselības veicināšanai (mākslas nodarbības, radošās darbnīcas, grupu nodarbības u.c.), pasākumi seksuālās un reproduktīvās veselības veicināšanai (grupu nodarbības un lekcijas), kā arī tiks organizētas atbalsta grupas vecākiem, kuriem ir bērni ar īpašām vajadzībām un ilgstošajiem bezdarbniekiem. Projekta ietvaros plānots iegādāties arī veselību veicinošu inventāru.</t>
  </si>
  <si>
    <t>Saskaņots būvprojekts, būvdarbu iepirkuma izsludināšana</t>
  </si>
  <si>
    <t>ŠOBRĪD NAV AKTUĀLI</t>
  </si>
  <si>
    <t>1.1.</t>
  </si>
  <si>
    <t>1.2.</t>
  </si>
  <si>
    <t>1.4.</t>
  </si>
  <si>
    <t>1.6.</t>
  </si>
  <si>
    <t>2.1.</t>
  </si>
  <si>
    <t>2.2.</t>
  </si>
  <si>
    <t>3.1.</t>
  </si>
  <si>
    <t>2017.-2019.</t>
  </si>
  <si>
    <t>N.Masaļskis</t>
  </si>
  <si>
    <t>Tehniskais pr.v-P.Sabļins, ERAF daļa-G.Dundure</t>
  </si>
  <si>
    <t>A.Dundurs</t>
  </si>
  <si>
    <t>Kopā</t>
  </si>
  <si>
    <t>2. LIELĀKIE PAŠVALDĪBU FINANSĒTIE PROJEKTI</t>
  </si>
  <si>
    <t>cits finansējums, eiro*</t>
  </si>
  <si>
    <t>2016-2019</t>
  </si>
  <si>
    <t>2018.-2019.</t>
  </si>
  <si>
    <t>1. Pārbūvēta Muižas ielas 996 metru garumā paaugstinot ielas seguma nestspēju, izbūvējot apvienoto gājēju/velosipēdistu celiņu, lietus ūdens atvades sistēmu un ielas apgaismojumu, nodrošinot publiskās infrastruktūras sakārtošanu komercdarbības teritorijas piekļuvei;  
2. Izbūvēti un pārbūvēti ūdensvada tīkli Muižas ielā 644,6 metru garumā  un Jaunceriņu, Vectiltiņu un Katlapu ceļos 1811 metru garumā, uzlabojot ūdensapgādes sistēmu un divpusējo ūdens piegādi Muižas ielas komercdarbības teritorijā; 
3. Izbūvēti kanalizācijas tīkli  Muižas ielā 1050 metru garumā un Jaunceriņu, Vectiltiņu un Katlapu ceļos 1517,9 metru garumā paplašinot kanalizācijas tīklu  sistēmu Muižas ielas komercdarbības teritorijā, kā arī izbūvēta kanalizācijas sūkņu stacija.</t>
  </si>
  <si>
    <t>1.8.</t>
  </si>
  <si>
    <t>H2020 projekts "Save your bUildiNg by SavINg Energy. Begin to move more quickly" (projekta akronīms: Accelerate SUNShINE)</t>
  </si>
  <si>
    <t>2017-2020</t>
  </si>
  <si>
    <t>Ādažu novada dome - sadarbības partneris. Vadošais partneris - RTU. Projekta ietvaros plānots veicināt energoefektivitātes pakalpojuma līgumu (turpmāk - EPC). attīstību/ieviešanu Latvijā, attīstot un piemērojot ne tikai normatīvo bāzi, bet arī izstrādājot standartizētu dokumentāciju sabiedrisko ēku sektoram. Atbalsts dauddzīvokļu un dzīvojamo ēku īstenošanai izmantojot EPC. Projekta ietvaros piedāvāts izstrādāt pilotēkām energoauditus, modelēt variantus EPC līgumiem, kā arī sniegt konsultācijas iepirkuma veikšanā un citos saistītajos jautājumos. Pašvaldībām tiek sniegts finanšu atbalsts lai veicinātu daudzdzīvokļu ēku atjaunošanu izmantojot EPC (iestrādājot fin.līdzekļus atbalstam SN vai kā citādi sniedzot atbalstu iedzīvotājiem).</t>
  </si>
  <si>
    <t>ERAF daļa- G.Dundure</t>
  </si>
  <si>
    <t>2019-2020</t>
  </si>
  <si>
    <t>Attekas ielas turpinājuma, savienojuma ar Pirmo ielu un siltumtrases no katlu mājas Attekas ielā 43 līdz Gaujas ielai 16 izbūve Ādažos</t>
  </si>
  <si>
    <t>Jaunas ēkas būvniecība ar pilnu aprīkojumu, tajā skaitā mācību telpu infrastruktūras izveidošana, informācijas un komunikāciju tehnoloģiju izveidošana, dabazinātņu kabineta izveidošana, sporta kompleksa (sporta zāles un sporta laukuma) izveidošana 1.-4.klasēm. Lai nodrošinātu vispārējās izglītības iestādes pilnu pabeigtību, Ādažu vidusskolas ēku Gaujas ielā 30 pielāgos 5.-12.klases skolēniem par pašvaldības budžeta līdzekļiem.</t>
  </si>
  <si>
    <t>Projekta vadītājs ERAF daļa - Inga Pērkone, tehniskais projekta vadītājs-N.Masaļskis</t>
  </si>
  <si>
    <t>100% (EK finansējums)</t>
  </si>
  <si>
    <t>Pārbūvēts Ataru ceļš un Briljantu ceļš paaugstinot ielas seguma nestspēju, izbūvējot lietus ūdens kanalizāciju  un apgaismojumu, nodrošinot publiskās infrastruktūras sakārtošanu komercdarbības teritorijas piekļuvei;                                                                                                                                    
 Izbūvēti un pārbūvēti ūdensvada  un kanalizācijas tīkli, kā arī izbūvētas divas  kanalizācijas sūkņu stacijas.</t>
  </si>
  <si>
    <t>1.9.</t>
  </si>
  <si>
    <t>Atbalsts izglītojamo individuālo kompetenču attīstībai</t>
  </si>
  <si>
    <t>30.08.2016. MK noteikumi Nr. 589</t>
  </si>
  <si>
    <t>Projekta kontaktpersona I.Briede</t>
  </si>
  <si>
    <t>2017-2018</t>
  </si>
  <si>
    <t>21668.2</t>
  </si>
  <si>
    <t>3823.8</t>
  </si>
  <si>
    <t>76581.98</t>
  </si>
  <si>
    <t>13514.47</t>
  </si>
  <si>
    <t>90096.45</t>
  </si>
  <si>
    <t>98250.41</t>
  </si>
  <si>
    <t>17338.31</t>
  </si>
  <si>
    <t>115588.72</t>
  </si>
  <si>
    <t>1. Atbalsts izglītojamo individuālo kompetenču attīstībai - 1.-4.klašu izglītojamiem ar mācību grūtībām vai mācīšanās traucējumiem. 2.Abalsts izglītojamo talantu atklāšanai un izkopšanai. 3.Atbalsts neformālās izglītības pasākumu īstenošanai un pedagogu profesionālās kompetences pilnveide iekļaujošās izglītības veicināšanai.</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</si>
  <si>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7.Diskusiju klubs. 8.Nodarbību cikls ārstnieciskajā vingrošanā. 9.Nodarbību cikls darbam ar talantīgiem skolēniem mācību valodā. 10.Nodarbību cikls jaunie dambretisti. 11.Radošā darbnīca Dabas pētnieki. 12.Tehniskā darbnīca Robotika. 13.Nodarbību cikls jaunajiem uzņēmējiem. 14.Praktiskas nodarbības Zinoo centrā Rīgā. 15.Praktiskas nodarbības AHHA centrā Tartu. 16.radošā darbnīca Jaunie talanti. 17.Tehniskā diena RTU laboratorijā. 18. Radošās darbnīcas Latvijas Dabas muzejā. 19.Muzeju un teātru apmeklējumi. 20.Iesaistīšanās mācību priekšmetu atklātajās olimpiādēs. 21.Tehniskā diena skolā sadarbībā ar ZINOO centru.  22.dalība dambretes turnīros</t>
  </si>
  <si>
    <t>1.10.</t>
  </si>
  <si>
    <t>PROJEKTĀ VISAS PLĀNOTĀS AKTIVITĀTES</t>
  </si>
  <si>
    <t>2018.GADĀ PLĀNOTĀS AKTIVITĀTES</t>
  </si>
  <si>
    <t>PROJEKTA AKTIVITĀTES</t>
  </si>
  <si>
    <t>PLĀNOTAIS INDIKATĪVAIS FINANSĒJUMS, 2016-2020.</t>
  </si>
  <si>
    <t>ES fondu likme, %</t>
  </si>
  <si>
    <t>Projekta plānotais īstenošanas termiņš</t>
  </si>
  <si>
    <t xml:space="preserve">Kopā, eiro </t>
  </si>
  <si>
    <t>-</t>
  </si>
  <si>
    <t>1.11.</t>
  </si>
  <si>
    <t>2018.-2020.</t>
  </si>
  <si>
    <t>Plānotie projekti</t>
  </si>
  <si>
    <t xml:space="preserve">_Organizēt dažādas kampaņas Ādažu novada iedzīvotājiem, popularizējot EPC, veicinot ēku atjaunošanu izmantojot EPC.                                                                                                   _Standartizēto dokumentu izstrāde.                                            _Atbalsta instrumentu iestrāde pašvaldības SN.                          _Pieredzes apmaiņas braucieni. Dalība sanāksmēs.                                      Tikšanās ar daudzdzīvokļu ēku īpašniekiem. </t>
  </si>
  <si>
    <r>
      <t>28.03.2017. ĀND sēdes protokols Nr.6 14.</t>
    </r>
    <r>
      <rPr>
        <sz val="14"/>
        <color theme="1"/>
        <rFont val="Calibri"/>
        <family val="2"/>
        <charset val="186"/>
      </rPr>
      <t>§ Par dalību ESF projektā “Atbalsts izglītojamo individuālo kompetenču attīstībai”</t>
    </r>
  </si>
  <si>
    <t>SAM 9242 projekts "Pasākumi vietējas sabiedrības veselības veicināšanai
Ādažu novadā"</t>
  </si>
  <si>
    <r>
      <t xml:space="preserve">_ Plānots organizēt 344 dažādas grupu nodarbības, 1 nometni un 2 nometnes tipa radošās darbnīcas, 10 dažādus pasākumus (tai skaitā Veselības diena, Tematiskā pēcpusdiena par veselīgu uzturu, Ģimeņu vingrošanas pasākums, pasākumi skolas un pirmsskolas vecuma bērniem u.c.), 14 uztura darbnīcas. Pasākumos un aktivitātēs plānots, ka  iesaistīsies ap 1000 iedzīvotāji.                                                                                                           </t>
    </r>
    <r>
      <rPr>
        <sz val="10"/>
        <color theme="1"/>
        <rFont val="Arial"/>
        <family val="2"/>
        <charset val="186"/>
      </rPr>
      <t>(Sīkāka informācija par projekta ietvarosos īstenotajām aktivitātēm: Ritmikas, mākslas vingrošanas un vispārattīstošās vingrošanas nodarbības pirmsskolas vecuma bērniem. Pasākumi pirmsskolas vecuma bērniem "MOVE WEEK 2018 "MEŽAVĒJOS" un pasākums ar dramatizācijas un teātra elementiem par veselīgu dzīvesveidu Ādažu PII. Veselīgo uzkodu pagatavošanas darbnīca Ādažu PII. ispārattīstošās vingrošanas – kalanētikas un break dance nodarbības skolas vecuma bērniem. Salātu un veselīgo uzkodu, kokteiļu darbnīcas skolas vecuma bērniem. Divas izglītojošās radošās darbnīcas (nometnes tipa) skolas vecuma bērniem. Veloorientēšanās sacensības skolas vecuma bērniem. Konkurss bērniem - Atkarību ceļa zīmes. Izglītojoša kino demonstrācija ĀVSK. Garīgo un reproduktīvo veselību veicinošas grupu nodarbības skolas vecuma bērniem. Seksuālo un reproduktīvo veselību veicinoša tematiskā pēcpusdiena ĀVSK. Veselības diena novada iedzīvotājiem. Tematiskā pēcpusdiena par veselīgu uzturu. Atkarību mazināšanas info pasākums pieaugušajiem. Nūjošanas grupu nodarbības personām no 54 gadiem. Ģimeņu vingrošanas pasākums. Atbalsta grupas vecākiem, kuriem ir  bērni ar īpašām vajadzībām (individuālās nodarbības). Atbalsta grupas vecākiem, kuriem ir  bērni ar īpašām vajadzībām - lekciju tipa. Nodarbības vecākiem ar mazuļiem līdz 2 gadu vecumam (skaņošanas procesā)).</t>
    </r>
  </si>
  <si>
    <t>_Plānots noslēgt līgumu ar CFLA par projekta īstenošanu                                                                                      _Plānots izsludināt būvdarbu iepirkumu 2018.gada augustā, lai 2018.gada beigās varētu slēgt līgumu ar iepirkuma uzvarētāju (ĀPII siltināšanas darbi varētu notikt 2019.gada vasaras sezonā)</t>
  </si>
  <si>
    <t>_Plānots noslēgt līgumu ar CFLA par projekta īstenošanu                                                                            _Plānots noslēgt līgumu ar būvnieku un uzsākt jaunās skolas ēkas būvdarbus</t>
  </si>
  <si>
    <t>SAM 812 projekts "Ādažu vispārējās izglītības iestādes mācību vides uzlabošana Ādažu novadā"*</t>
  </si>
  <si>
    <t>ERAF daļa- G.Dundure, Tehniskais pr.v-N.Breidaks</t>
  </si>
  <si>
    <t>_Plānots īstenot Muižas ielas pārbūvi. Muižas ielā plānots turpināt LŪK un ūdenssaimniecības tīklu izbūvi, veikt apgaismojuma un gājēju/veloceliņa  izbūvi,  kā arī Muižas ielas seguma atjaunošanu.</t>
  </si>
  <si>
    <r>
      <t xml:space="preserve">90%, </t>
    </r>
    <r>
      <rPr>
        <sz val="10"/>
        <color theme="1"/>
        <rFont val="Arial"/>
        <family val="2"/>
        <charset val="186"/>
      </rPr>
      <t>iezīmēta konkrēta summa 210000 eiro</t>
    </r>
  </si>
  <si>
    <t>Plānots īstenot būvdarbus Laveru ceļa grants seguma pārbūvei.</t>
  </si>
  <si>
    <t xml:space="preserve">_Organizēt būvprojekta ekspertīzi                                  _Precizēt iespējas ar VARAM par projekta īstenošanu no 2019. gada. Projekta īstenošana ir atkarīga no ES fondu līdzekļu pieejamības.                                        </t>
  </si>
  <si>
    <t xml:space="preserve">SAM 331."Muižas ielas industriālās teritorijas infrastruktūras sakārtošana ražošanas zonas pieejamības un uzņēmējdarbības vides uzlabošanai Ādažu novadā" 
</t>
  </si>
  <si>
    <t xml:space="preserve">SAM 511 projekts
“Pielāgošanās klimata pārmaiņām, samazinot plūdu un krasta erozijas riskus”
1. un 2.daļa
</t>
  </si>
  <si>
    <t xml:space="preserve">ELFLA projekts "Laveru ceļa grants seguma pārbūve"
</t>
  </si>
  <si>
    <t>ERAF SAM 9311 "Deinstitucionalizācijas projekts"</t>
  </si>
  <si>
    <t xml:space="preserve">SAM 331 projekts "Eimuru industriālās terotorijas infrastruktūras sakārtošana ražošanas zonas oieejamības un uzņēmējdarbības vides uzlabošanai Ādažu novadā" </t>
  </si>
  <si>
    <t>Projekta vadītājs s</t>
  </si>
  <si>
    <t>Projekta vadītājs</t>
  </si>
  <si>
    <t>PLĀNOTAIS INDIKATĪVAIS FINANSĒJUMS, 2016.-2019, EIRO</t>
  </si>
  <si>
    <t>Mežaparka ceļa pārbūve, Kadagā</t>
  </si>
  <si>
    <t>A.Brūvers</t>
  </si>
  <si>
    <t>2018-2020</t>
  </si>
  <si>
    <t>Būvprojekta izstrāde</t>
  </si>
  <si>
    <t>1. Ēkas nesiltināto ārsienu siltināšana ar 200 mm siltumizolāciju. 2. Ēkas pagraba pārseguma siltināšana ar 150 mm biezu siltumizolāciju (vietās, kur tas ir iespējams bez komunikāciju demontāžas). 3. Ēkas bērnudārza daļas cokola (zem zemes līmeņa esošo sienu) siltināšana ar 150 mm ekstrudēto polistirolu. 4. Ēkas bērnudārza daļas savietotā jumta siltināšana ar 300 mm siltumizolāciju. 5. Ēkas bērnudārza daļas divslīpju jumta (bēniņu grīdas) daļas papildus siltināšana ar 200 mm siltumizolāciju. 6. Ēkas nemainīto ārdurvju nomaiņa pret jaunām siltinātām durvīm. 7. Ēkas nemainīto logu nomaiņa pret trīsstiklu pakešu logiem plastikāta rāmjos.</t>
  </si>
  <si>
    <t>2018.-2022.</t>
  </si>
  <si>
    <t>Dienas aprūpes centra pieaugušajiem ar garīga rakstura traucējumiem un rehabilitācijas pakalpojumi bērniem ar funkcionāla rakstura traucējumiem būvniecība un iekārtošana</t>
  </si>
  <si>
    <r>
      <t xml:space="preserve">85%
</t>
    </r>
    <r>
      <rPr>
        <sz val="11"/>
        <color theme="1"/>
        <rFont val="Arial"/>
        <family val="2"/>
        <charset val="186"/>
      </rPr>
      <t>iezīmēta konkrēta summa 2911 958 eiro</t>
    </r>
  </si>
  <si>
    <t>Pārbūvējamā ceļa posma garums sastāda 4,8km (Iļķenes ceļa posms no A1 autoceļa līdz Mežaparka ceļam - 1 km, Mežaparka ceļa posms no Iļķenes ceļa līdz Smilšu ielai 2,2km, Mežaparka ceļa posms no Smilšu ielas līdz Kadagas ceļam 1,6 km.</t>
  </si>
  <si>
    <t>Ūdenssaimniecības attīstība Ādažos III kārta</t>
  </si>
  <si>
    <t xml:space="preserve">2018. - 2019. </t>
  </si>
  <si>
    <t>Ūdenssaimniecības attīstība Ādažos III. kārta</t>
  </si>
  <si>
    <t>1.3.</t>
  </si>
  <si>
    <t>1.5.</t>
  </si>
  <si>
    <t>*KF finansējums</t>
  </si>
  <si>
    <t>Būvdarbu izpilde</t>
  </si>
  <si>
    <t>3.ĀDAŽU ŪDENS UN PAŠVALDĪBAS FINANSĒTS PROJEKTS</t>
  </si>
  <si>
    <t>Projekta vadītājs ERAF daļa - Laura Indriksone, tehniskais projekta vadītājs-L.Breidaka</t>
  </si>
  <si>
    <t>2017-2022. (1.d.), 2019-2022 (2.d.)</t>
  </si>
  <si>
    <t xml:space="preserve">Plānots Projekta 1. daļas ietvaros atjaunot Ādažu centra poldera esošo dambi pik. 00/00-15/57 un krājbaseinu, pārbūvēt centra poldera sūkņu staciju, kā arī veikt krastu stiprinājumu izbūvi posmā no A-1 līdz Kadagas tiltam, izskalojuma vietās.
Projekta 2.daļas ietvaros plānots izbūvēt jaunu aizsargdambi Gaujas kreisajā krastā no Kadagas tiltam līdz Gaujas- Baltezera kanālam, izbūvēt sūkņu staciju Nr.2 pie Vējupes caurtekas-regulatora, izbūvēt krasta nostiprinājumus plānots izskalojumu vietās, kā arī pārbūvēt Kadagas ceļu posmā no tilta līdz pagrieziena uz Abzaļiem, paaugstinot ceļa klātni.  Izbūvēt Upmalu aizsargdambi. </t>
  </si>
  <si>
    <t>_Plānots noslēgts līgumu ar CFLA projekta 1.daļai, līdz 2018.gada 3.ceturksnim tiek pabeigti būvprojekti pilnā sastāvā un saņemta būvatļauja, kā arī līdz gada beigām izsludināts būvdarbu iepirkums.                                                                                            _Par Projekta 2.daļas projektēšanu un īstenošanu plānots lemt pašvaldības 2019.gada budžeta projekta sagatavošanas laikā.</t>
  </si>
  <si>
    <t>I.Pērkone</t>
  </si>
  <si>
    <t>ĪSTENOTĀS AKTIVITĀTES NO 01.10.-31.12.2018.</t>
  </si>
  <si>
    <t>I.Henilane</t>
  </si>
  <si>
    <t>Projekta vadītājs ERAF daļa - Inita Henilane, tehniskais projekta vadītājs-Iveta Grīviņa</t>
  </si>
  <si>
    <t>1. Ādažu novada domes ES fondu un citu ārvalstu finanšu instrumentu projekti (statuss uz 31.12.2018.)</t>
  </si>
  <si>
    <t>Uzsākta projektēšana</t>
  </si>
  <si>
    <t xml:space="preserve">_ Organizēt būvprojekta izstrādi centra būvniecībai.                        _Sagatavot iepirkuma dokumentāciju projektēšanas un būvdarbu iepirkumam.                                                                                                       _Turpināt sabiedrības inforrmēšanu.                                                             </t>
  </si>
  <si>
    <r>
      <rPr>
        <b/>
        <sz val="14"/>
        <color theme="1"/>
        <rFont val="Arial"/>
        <family val="2"/>
        <charset val="186"/>
      </rPr>
      <t>1.Sagatavota TS uz dienas aprūpes centra un rehabilitācijas centra būvniecību, projektēšanu un autoruzraudzību</t>
    </r>
    <r>
      <rPr>
        <sz val="14"/>
        <color theme="1"/>
        <rFont val="Arial"/>
        <family val="2"/>
        <charset val="186"/>
      </rPr>
      <t xml:space="preserve"> (pardezamā līgumcena-374 812 (bez PVN).                                                                           </t>
    </r>
    <r>
      <rPr>
        <b/>
        <sz val="14"/>
        <color theme="1"/>
        <rFont val="Arial"/>
        <family val="2"/>
        <charset val="186"/>
      </rPr>
      <t>2. 08.11.2018. tika izsludināts iepirkums,</t>
    </r>
    <r>
      <rPr>
        <sz val="14"/>
        <color theme="1"/>
        <rFont val="Arial"/>
        <family val="2"/>
        <charset val="186"/>
      </rPr>
      <t xml:space="preserve"> kurs 07.12.2018. iepirkums tika p</t>
    </r>
    <r>
      <rPr>
        <b/>
        <sz val="14"/>
        <color theme="1"/>
        <rFont val="Arial"/>
        <family val="2"/>
        <charset val="186"/>
      </rPr>
      <t>ārtraukts bez rezultāt</t>
    </r>
    <r>
      <rPr>
        <sz val="14"/>
        <color theme="1"/>
        <rFont val="Arial"/>
        <family val="2"/>
        <charset val="186"/>
      </rPr>
      <t xml:space="preserve">a dēļ pretendentu neatbilstībām iepirkuma nolikuma  un Publisko iepirkumu likuma prasībām.          </t>
    </r>
    <r>
      <rPr>
        <b/>
        <sz val="14"/>
        <color theme="1"/>
        <rFont val="Arial"/>
        <family val="2"/>
        <charset val="186"/>
      </rPr>
      <t>3. 20.12.2018</t>
    </r>
    <r>
      <rPr>
        <sz val="14"/>
        <color theme="1"/>
        <rFont val="Arial"/>
        <family val="2"/>
        <charset val="186"/>
      </rPr>
      <t>. t</t>
    </r>
    <r>
      <rPr>
        <b/>
        <sz val="14"/>
        <color theme="1"/>
        <rFont val="Arial"/>
        <family val="2"/>
        <charset val="186"/>
      </rPr>
      <t>ika izsludināta pieteikšanās uz piegādātāju sanāksmi</t>
    </r>
    <r>
      <rPr>
        <sz val="14"/>
        <color theme="1"/>
        <rFont val="Arial"/>
        <family val="2"/>
        <charset val="186"/>
      </rPr>
      <t xml:space="preserve"> pirms atkārtotā iepirkuma (notika 09.01.2019.) Tuvākā laikā tiks izlsudināts atkārtots iepirkums.                                                            </t>
    </r>
    <r>
      <rPr>
        <b/>
        <sz val="14"/>
        <color theme="1"/>
        <rFont val="Arial"/>
        <family val="2"/>
        <charset val="186"/>
      </rPr>
      <t>4. Ir uzsākta ERAF projekta pieteikuma sagatavošana</t>
    </r>
    <r>
      <rPr>
        <sz val="14"/>
        <color theme="1"/>
        <rFont val="Arial"/>
        <family val="2"/>
        <charset val="186"/>
      </rPr>
      <t>, jāiensiedz CFLA līdz 25.02.2019.</t>
    </r>
  </si>
  <si>
    <r>
      <rPr>
        <b/>
        <sz val="13"/>
        <rFont val="Arial"/>
        <family val="2"/>
        <charset val="186"/>
      </rPr>
      <t>Uzsāktas jaunas un turpinās dažādu veselības veicināšanas aktivitāšu ieviešana gan bērniem, gan pieaugušajiem</t>
    </r>
    <r>
      <rPr>
        <sz val="13"/>
        <rFont val="Arial"/>
        <family val="2"/>
        <charset val="186"/>
      </rPr>
      <t>, tajā skaitā kalanētika nodarbības, garīgās veselības veicināšanas nodarbības Ādažu vidusskolā; vispārattīstošās vingrošanu nodarbības, ritmikas nodarbības pašvaldības pirmsskolas izglītības iestādēsI; break dance nodarbības skolas vecuma bērniem un mākslas vingrošanas nodarbības pirmsskolas vecuma bērniem; Sociālajā dienestā atbalsta grupas vecākiem, kuriem ir bērni ar īpašām vajadzībām; nodarbības vecākiem ar mazuļiem līdz 2 gadu vecumam u.c. Uz 31.12.2018. apgūti 60% no projekta finansējuma.</t>
    </r>
  </si>
  <si>
    <t>2. Ādažu novada domes  projekti un ĀU projekts (statuss uz 31.12.2018.)</t>
  </si>
  <si>
    <t>Projekta vadītājs ERAF daļa - Inga Pērkone, tehniskais projekta vadītājs-A.Brūvers</t>
  </si>
  <si>
    <r>
      <rPr>
        <b/>
        <sz val="13"/>
        <rFont val="Arial"/>
        <family val="2"/>
        <charset val="186"/>
      </rPr>
      <t>Projekts ieviešanas stadijā (notiek būvdarbi).</t>
    </r>
    <r>
      <rPr>
        <sz val="13"/>
        <rFont val="Arial"/>
        <family val="2"/>
        <charset val="186"/>
      </rPr>
      <t xml:space="preserve">                                                                                                                                                                                                               1. 2018.10.23. dome pieņēma lēmumu Nr. 242 "Par grozījumiem domes 24.10.2017. lēmumā Nr. 243 "Par pašvaldības līdzfinansējuma nodrošināšanu SAM 8.1.2 projektam""                                                                                                  2. 2018.11.02. CFLA apstiprināja maksājuma pieprasījums Nr.1 un ieskaitīja 515 371,71 EUR                             3. 2018.12.04. ar SIA "Monum" tika noslēgta vienošanās par 1.kārtas būvdarbu līguma termiņa pagarinājumu (1.kārtas būvdarbu izpildes termiņš - 2019.06.01.).                                                                                       4. 2018.12.12. CFLA apstiprināja maksājuma pieprasījumu Nr.2 un ieskaitīja 217 994,62 EUR.                                                                                                   5. 2018.12.21. CFLA tika iesniegts maksājuma pieprasījums Nr. 3                                                                                     6. 2018.12.28. ar CFLA tika noslēgti vienošanās nr. 8.1.2.0/17/I/028 grozījumi Nr.1 (tika precizēta projekta summa).                                                                                                       7. Katru nedēļu notiek būvsapulces.                                                                                                                          8. Tiek būvēta 1. un 2.kārta </t>
    </r>
  </si>
  <si>
    <r>
      <t>1. 2018.11.12. tika izsludināts</t>
    </r>
    <r>
      <rPr>
        <b/>
        <sz val="14"/>
        <rFont val="Arial"/>
        <family val="2"/>
        <charset val="186"/>
      </rPr>
      <t xml:space="preserve"> </t>
    </r>
    <r>
      <rPr>
        <sz val="14"/>
        <rFont val="Arial"/>
        <family val="2"/>
        <charset val="186"/>
      </rPr>
      <t xml:space="preserve">iepirkums ĀPII ēkas fasādes vienkāršotai atjaunošanai, kas beidzās bez rezultātiem izmaksu sadārdzinājuma dēļ.                                                  2. </t>
    </r>
    <r>
      <rPr>
        <b/>
        <sz val="14"/>
        <rFont val="Arial"/>
        <family val="2"/>
        <charset val="186"/>
      </rPr>
      <t>Tiek plānots atkārtots siltināšanas iepirkums, kā arī gatavota tehniskā specifikācija būvuzraudzībai</t>
    </r>
    <r>
      <rPr>
        <sz val="14"/>
        <rFont val="Arial"/>
        <family val="2"/>
        <charset val="186"/>
      </rPr>
      <t>.</t>
    </r>
  </si>
  <si>
    <t>28.12.2018.Muižas iela nodota ekspluatācijā, nodrošinot publiskās infrastruktūras sakārtošanu komercdarbības teritorijas piekļuvei. 1. Pārbūvēta Muižas ielas 996 metru garumā paaugstinot ielas seguma nestspēju, izbūvēts apvienotais gājēju/velosipēdistu celiņš un jauns ielas apgaismojums, izveidota lietus ūdens atvades sistēma ;  
2. Izbūvēti un pārbūvēti ūdensvada tīkli Muižas ielā   un Jaunceriņu, Vectiltiņu un Katlapu ceļos 2473,10 metru garumā, uzlabojot ūdensapgādes sistēmu un divpusējo ūdens piegādi Muižas ielas komercdarbības teritorijā; 
3. Izbūvēti kanalizācijas tīkli  Muižas ielā  un Jaunceriņu, Vectiltiņu un Katlapu ceļos 2587,55 metru garumā, kā arī izbūvēta kanalizācijas sūkņu stacija, paplašinot kanalizācijas tīklu  sistēmu Muižas ielas komercdarbības teritorijā.</t>
  </si>
  <si>
    <t>27.09.2018. Laveru ceļa grants seguma pārbūve pieņemta ekspluatācijā. Izbūvēta Laveru ceļa brauktruves segas konstrukcija, izbūvētas nobrauktuves un caurtekas, veikta apzaļumošana, nogāžu un tekņu nostiprināšana.</t>
  </si>
  <si>
    <t>2018.gada oktobrī veikta būvprojekta "Ataru ceļa pārbūve Ādažu novadā". 06.12.2018.Būvprojekts (15sējumi) saskaņots būvvaldē. 20.12.2018. projekta pieteikums.iesniegts Centrālā finanšu un līguma aģentūrā.</t>
  </si>
  <si>
    <t>Izbūvēt piebraucamo ceļu pie jaunās sākumskolas ēkas Attekas ielā 16, izbūvēt stāvlaukumu pie slimnīcas, izbūvēt Attekas ielas turpinājuma 1.posmu, uzbūvēt no centrālās katlu mājas jaunu siltumtrases posmu līdz jaunajai skolas ēkai un tālāk, izveidot piebraucamo ceļu pie jaunā sociāla centra.</t>
  </si>
  <si>
    <t>_Būvdarbu uzsākšana _Būvuzraudzības pakalpojuma organizēšana_Būvdarbu pabeigšana</t>
  </si>
  <si>
    <t>Būvprojekts realizēts pilnā apjomā. Uzsākta dokumentu sagatavošana būves nodošanai ekspluatācijā.</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</si>
  <si>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7.Nodarbību cikls ārstnieciskajā vingrošanā. 8.Nodarbību cikls darbam ar talantīgiem skolēniem mācību valodā. 9.Nodarbību cikls jaunie dambretisti. 10.Radošā darbnīca Dabas pētnieki. 11.Tehniskā darbnīca Robotika. 12.Radošās darbnīcas Latvijas Dabas muzejā. 13.Tehniskā diena skolā sadarbībā ar ZINOO centru.  14.Dalība dambretes turnīros</t>
  </si>
  <si>
    <t>Sagatavota  Tehniskā specifikācija būvdarbiem iepirkumu procedūras izsludināšanai projekta pieteikuma pirmās daļas ietvaros.</t>
  </si>
  <si>
    <r>
      <t xml:space="preserve">1. 2018.11.23. tika </t>
    </r>
    <r>
      <rPr>
        <b/>
        <sz val="14"/>
        <color theme="1"/>
        <rFont val="Arial"/>
        <family val="2"/>
        <charset val="186"/>
      </rPr>
      <t>sagatavota un Eiropas komisijā iesniegta projekta vidusposma atskaite</t>
    </r>
    <r>
      <rPr>
        <sz val="14"/>
        <color theme="1"/>
        <rFont val="Arial"/>
        <family val="2"/>
        <charset val="186"/>
      </rPr>
      <t xml:space="preserve">.                                                                   2. 2018.11.27. </t>
    </r>
    <r>
      <rPr>
        <b/>
        <sz val="14"/>
        <color theme="1"/>
        <rFont val="Arial"/>
        <family val="2"/>
        <charset val="186"/>
      </rPr>
      <t xml:space="preserve">dome pieņēma lēmumu par 3. ēkas </t>
    </r>
    <r>
      <rPr>
        <sz val="14"/>
        <color theme="1"/>
        <rFont val="Arial"/>
        <family val="2"/>
        <charset val="186"/>
      </rPr>
      <t xml:space="preserve">(Gaujas iela 25, K-1, Ādažos) </t>
    </r>
    <r>
      <rPr>
        <b/>
        <sz val="14"/>
        <color theme="1"/>
        <rFont val="Arial"/>
        <family val="2"/>
        <charset val="186"/>
      </rPr>
      <t>iekļaušanu pilotēku sarakstā</t>
    </r>
    <r>
      <rPr>
        <sz val="14"/>
        <color theme="1"/>
        <rFont val="Arial"/>
        <family val="2"/>
        <charset val="186"/>
      </rPr>
      <t xml:space="preserve">.                                                                               3. 2018.11.27. dome pieņēma lēmumu par subsīdijas piešķiršanu ēkai Gaujas iela 25 K-1, Ādažos tehniskās apsekošanas veikšanai.                                                   4. 2018.12.12. </t>
    </r>
    <r>
      <rPr>
        <b/>
        <sz val="14"/>
        <color theme="1"/>
        <rFont val="Arial"/>
        <family val="2"/>
        <charset val="186"/>
      </rPr>
      <t>noorganizēta domes, SIA "Ādažu Namsaimnieks", SIA "Ekodoma" pārstāvju tikšanās</t>
    </r>
    <r>
      <rPr>
        <sz val="14"/>
        <color theme="1"/>
        <rFont val="Arial"/>
        <family val="2"/>
        <charset val="186"/>
      </rPr>
      <t>.                                                                      5. Tiek organizētas projekta darba grupas sanāksmes.                                                                      6. Tiek sniegtas konsultācijas iedzīvotājiem.</t>
    </r>
  </si>
  <si>
    <t>Projekts pabeigts 13.12.2018.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</si>
</sst>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charset val="186"/>
      <scheme val="minor"/>
    </font>
    <font>
      <sz val="10"/>
      <color theme="1"/>
      <name val="Arial"/>
      <family val="2"/>
      <charset val="186"/>
    </font>
    <font>
      <b/>
      <sz val="13"/>
      <color theme="1"/>
      <name val="Arial"/>
      <family val="2"/>
      <charset val="186"/>
    </font>
    <font>
      <sz val="13"/>
      <color theme="1"/>
      <name val="Arial"/>
      <family val="2"/>
      <charset val="186"/>
    </font>
    <font>
      <b/>
      <sz val="13"/>
      <color rgb="FFFF0000"/>
      <name val="Arial"/>
      <family val="2"/>
      <charset val="186"/>
    </font>
    <font>
      <sz val="13"/>
      <name val="Arial"/>
      <family val="2"/>
      <charset val="186"/>
    </font>
    <font>
      <b/>
      <sz val="13"/>
      <name val="Arial"/>
      <family val="2"/>
      <charset val="186"/>
    </font>
    <font>
      <sz val="13"/>
      <color rgb="FFFF0000"/>
      <name val="Arial"/>
      <family val="2"/>
      <charset val="186"/>
    </font>
    <font>
      <i/>
      <sz val="13"/>
      <color theme="1"/>
      <name val="Arial"/>
      <family val="2"/>
      <charset val="186"/>
    </font>
    <font>
      <b/>
      <i/>
      <sz val="13"/>
      <color rgb="FFFF0000"/>
      <name val="Arial"/>
      <family val="2"/>
      <charset val="186"/>
    </font>
    <font>
      <i/>
      <sz val="13"/>
      <name val="Arial"/>
      <family val="2"/>
      <charset val="186"/>
    </font>
    <font>
      <b/>
      <sz val="16"/>
      <color theme="1"/>
      <name val="Arial"/>
      <family val="2"/>
      <charset val="186"/>
    </font>
    <font>
      <sz val="16"/>
      <color theme="1"/>
      <name val="Calibri"/>
      <family val="2"/>
      <charset val="186"/>
      <scheme val="minor"/>
    </font>
    <font>
      <sz val="14"/>
      <color theme="1"/>
      <name val="Arial"/>
      <family val="2"/>
      <charset val="186"/>
    </font>
    <font>
      <b/>
      <sz val="14"/>
      <color theme="1"/>
      <name val="Arial"/>
      <family val="2"/>
      <charset val="186"/>
    </font>
    <font>
      <sz val="14"/>
      <color theme="1"/>
      <name val="Calibri"/>
      <family val="2"/>
      <charset val="186"/>
      <scheme val="minor"/>
    </font>
    <font>
      <b/>
      <sz val="14"/>
      <color rgb="FFFF0000"/>
      <name val="Arial"/>
      <family val="2"/>
      <charset val="186"/>
    </font>
    <font>
      <sz val="14"/>
      <name val="Arial"/>
      <family val="2"/>
      <charset val="186"/>
    </font>
    <font>
      <sz val="14"/>
      <color theme="1"/>
      <name val="Calibri"/>
      <family val="2"/>
      <charset val="186"/>
    </font>
    <font>
      <sz val="14"/>
      <color rgb="FFFF0000"/>
      <name val="Arial"/>
      <family val="2"/>
      <charset val="186"/>
    </font>
    <font>
      <i/>
      <sz val="14"/>
      <color theme="1"/>
      <name val="Arial"/>
      <family val="2"/>
      <charset val="186"/>
    </font>
    <font>
      <b/>
      <i/>
      <sz val="14"/>
      <color rgb="FFFF0000"/>
      <name val="Arial"/>
      <family val="2"/>
      <charset val="186"/>
    </font>
    <font>
      <b/>
      <sz val="18"/>
      <color theme="1"/>
      <name val="Arial"/>
      <family val="2"/>
      <charset val="186"/>
    </font>
    <font>
      <sz val="18"/>
      <color theme="1"/>
      <name val="Arial"/>
      <family val="2"/>
      <charset val="186"/>
    </font>
    <font>
      <sz val="18"/>
      <color theme="1"/>
      <name val="Calibri"/>
      <family val="2"/>
      <charset val="186"/>
      <scheme val="minor"/>
    </font>
    <font>
      <sz val="11"/>
      <color theme="1"/>
      <name val="Arial"/>
      <family val="2"/>
      <charset val="186"/>
    </font>
    <font>
      <b/>
      <sz val="14"/>
      <name val="Arial"/>
      <family val="2"/>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63">
    <xf numFmtId="0" fontId="0" fillId="0" borderId="0" xfId="0"/>
    <xf numFmtId="3" fontId="3" fillId="2" borderId="1" xfId="0" applyNumberFormat="1" applyFont="1" applyFill="1" applyBorder="1" applyAlignment="1">
      <alignment vertical="top" wrapText="1"/>
    </xf>
    <xf numFmtId="0" fontId="3" fillId="2" borderId="0" xfId="0" applyFont="1" applyFill="1"/>
    <xf numFmtId="0" fontId="2" fillId="2" borderId="0" xfId="0" applyFont="1" applyFill="1"/>
    <xf numFmtId="0" fontId="4" fillId="2" borderId="0" xfId="0" applyFont="1" applyFill="1" applyBorder="1" applyAlignment="1">
      <alignment horizontal="center" wrapText="1"/>
    </xf>
    <xf numFmtId="4" fontId="3" fillId="2" borderId="0" xfId="0" applyNumberFormat="1" applyFont="1" applyFill="1" applyBorder="1" applyAlignment="1">
      <alignment wrapText="1"/>
    </xf>
    <xf numFmtId="0" fontId="8" fillId="2" borderId="1" xfId="0" applyFont="1" applyFill="1" applyBorder="1" applyAlignment="1">
      <alignment wrapText="1"/>
    </xf>
    <xf numFmtId="0" fontId="3" fillId="2" borderId="0" xfId="0" applyFont="1" applyFill="1" applyAlignment="1">
      <alignment wrapText="1"/>
    </xf>
    <xf numFmtId="3" fontId="3" fillId="2" borderId="0" xfId="0" applyNumberFormat="1" applyFont="1" applyFill="1" applyBorder="1" applyAlignment="1">
      <alignment vertical="top" wrapText="1"/>
    </xf>
    <xf numFmtId="3" fontId="17" fillId="2" borderId="1" xfId="0" applyNumberFormat="1" applyFont="1" applyFill="1" applyBorder="1" applyAlignment="1">
      <alignment vertical="top" wrapText="1"/>
    </xf>
    <xf numFmtId="3" fontId="13" fillId="2" borderId="1" xfId="0" applyNumberFormat="1" applyFont="1" applyFill="1" applyBorder="1" applyAlignment="1">
      <alignment vertical="top" wrapText="1"/>
    </xf>
    <xf numFmtId="0" fontId="13" fillId="2" borderId="1" xfId="0" applyFont="1" applyFill="1" applyBorder="1" applyAlignment="1">
      <alignment vertical="top" wrapText="1"/>
    </xf>
    <xf numFmtId="9" fontId="17" fillId="2" borderId="1" xfId="0" applyNumberFormat="1" applyFont="1" applyFill="1" applyBorder="1" applyAlignment="1">
      <alignment vertical="top" wrapText="1"/>
    </xf>
    <xf numFmtId="0" fontId="20" fillId="2" borderId="1" xfId="0" applyFont="1" applyFill="1" applyBorder="1" applyAlignment="1">
      <alignment vertical="top" wrapText="1"/>
    </xf>
    <xf numFmtId="2" fontId="20" fillId="2" borderId="0" xfId="0" applyNumberFormat="1" applyFont="1" applyFill="1" applyBorder="1" applyAlignment="1">
      <alignment vertical="top" wrapText="1"/>
    </xf>
    <xf numFmtId="4" fontId="20" fillId="2" borderId="0" xfId="0" applyNumberFormat="1" applyFont="1" applyFill="1" applyBorder="1" applyAlignment="1">
      <alignment vertical="top" wrapText="1"/>
    </xf>
    <xf numFmtId="0" fontId="20" fillId="2" borderId="0" xfId="0" applyFont="1" applyFill="1" applyAlignment="1">
      <alignment vertical="top"/>
    </xf>
    <xf numFmtId="0" fontId="13" fillId="2" borderId="0" xfId="0" applyFont="1" applyFill="1" applyAlignment="1">
      <alignment vertical="top" wrapText="1"/>
    </xf>
    <xf numFmtId="0" fontId="20" fillId="2" borderId="0" xfId="0" applyFont="1" applyFill="1" applyBorder="1" applyAlignment="1">
      <alignment vertical="top" wrapText="1"/>
    </xf>
    <xf numFmtId="0" fontId="3" fillId="2" borderId="0" xfId="0" applyFont="1" applyFill="1" applyBorder="1" applyAlignment="1">
      <alignment wrapText="1"/>
    </xf>
    <xf numFmtId="0" fontId="14" fillId="2" borderId="5" xfId="0" applyNumberFormat="1" applyFont="1" applyFill="1" applyBorder="1" applyAlignment="1">
      <alignment horizontal="center" vertical="top" wrapText="1"/>
    </xf>
    <xf numFmtId="0" fontId="14" fillId="2" borderId="6" xfId="0" applyFont="1" applyFill="1" applyBorder="1" applyAlignment="1">
      <alignment horizontal="center" vertical="top" wrapText="1"/>
    </xf>
    <xf numFmtId="0" fontId="17" fillId="2" borderId="1" xfId="0" applyFont="1" applyFill="1" applyBorder="1" applyAlignment="1">
      <alignment vertical="top" wrapText="1"/>
    </xf>
    <xf numFmtId="10" fontId="17" fillId="2" borderId="1" xfId="0" applyNumberFormat="1" applyFont="1" applyFill="1" applyBorder="1" applyAlignment="1">
      <alignment vertical="top" wrapText="1"/>
    </xf>
    <xf numFmtId="3" fontId="17" fillId="2" borderId="6" xfId="0" applyNumberFormat="1" applyFont="1" applyFill="1" applyBorder="1" applyAlignment="1">
      <alignment vertical="top" wrapText="1"/>
    </xf>
    <xf numFmtId="3" fontId="16" fillId="2" borderId="1" xfId="0" applyNumberFormat="1" applyFont="1" applyFill="1" applyBorder="1" applyAlignment="1">
      <alignment horizontal="center" vertical="top" wrapText="1"/>
    </xf>
    <xf numFmtId="9" fontId="13" fillId="2" borderId="1" xfId="0" applyNumberFormat="1" applyFont="1" applyFill="1" applyBorder="1" applyAlignment="1">
      <alignment vertical="top" wrapText="1"/>
    </xf>
    <xf numFmtId="0" fontId="17" fillId="2" borderId="6" xfId="0" applyFont="1" applyFill="1" applyBorder="1" applyAlignment="1">
      <alignment vertical="top" wrapText="1"/>
    </xf>
    <xf numFmtId="10" fontId="17" fillId="2" borderId="6" xfId="0" applyNumberFormat="1" applyFont="1" applyFill="1" applyBorder="1" applyAlignment="1">
      <alignment vertical="top" wrapText="1"/>
    </xf>
    <xf numFmtId="1" fontId="17" fillId="2" borderId="6" xfId="0" applyNumberFormat="1" applyFont="1" applyFill="1" applyBorder="1" applyAlignment="1">
      <alignment vertical="top" wrapText="1"/>
    </xf>
    <xf numFmtId="3" fontId="17" fillId="2" borderId="0" xfId="0" applyNumberFormat="1" applyFont="1" applyFill="1" applyAlignment="1">
      <alignment vertical="top" wrapText="1"/>
    </xf>
    <xf numFmtId="0" fontId="13" fillId="2" borderId="1" xfId="0" applyFont="1" applyFill="1" applyBorder="1" applyAlignment="1">
      <alignment horizontal="left" vertical="top" wrapText="1"/>
    </xf>
    <xf numFmtId="3" fontId="13" fillId="2" borderId="1" xfId="0" applyNumberFormat="1" applyFont="1" applyFill="1" applyBorder="1" applyAlignment="1">
      <alignment horizontal="left" vertical="top"/>
    </xf>
    <xf numFmtId="164" fontId="13" fillId="2" borderId="1" xfId="0" applyNumberFormat="1" applyFont="1" applyFill="1" applyBorder="1" applyAlignment="1">
      <alignment horizontal="left" vertical="top" wrapText="1"/>
    </xf>
    <xf numFmtId="1" fontId="17" fillId="2" borderId="1" xfId="0" applyNumberFormat="1" applyFont="1" applyFill="1" applyBorder="1" applyAlignment="1">
      <alignment vertical="top" wrapText="1"/>
    </xf>
    <xf numFmtId="2" fontId="17" fillId="2" borderId="1" xfId="0" applyNumberFormat="1" applyFont="1" applyFill="1" applyBorder="1" applyAlignment="1">
      <alignment vertical="top" wrapText="1"/>
    </xf>
    <xf numFmtId="1" fontId="13" fillId="2" borderId="1" xfId="0" applyNumberFormat="1" applyFont="1" applyFill="1" applyBorder="1" applyAlignment="1">
      <alignment vertical="top" wrapText="1"/>
    </xf>
    <xf numFmtId="2" fontId="13" fillId="2" borderId="1" xfId="0" applyNumberFormat="1" applyFont="1" applyFill="1" applyBorder="1" applyAlignment="1">
      <alignment vertical="top" wrapText="1"/>
    </xf>
    <xf numFmtId="3" fontId="13" fillId="2" borderId="7" xfId="0" applyNumberFormat="1" applyFont="1" applyFill="1" applyBorder="1" applyAlignment="1">
      <alignment vertical="top" wrapText="1"/>
    </xf>
    <xf numFmtId="10" fontId="13" fillId="2" borderId="1" xfId="0" applyNumberFormat="1" applyFont="1" applyFill="1" applyBorder="1" applyAlignment="1">
      <alignment vertical="top" wrapText="1"/>
    </xf>
    <xf numFmtId="3" fontId="13" fillId="2" borderId="6" xfId="0" applyNumberFormat="1" applyFont="1" applyFill="1" applyBorder="1" applyAlignment="1">
      <alignment vertical="top" wrapText="1"/>
    </xf>
    <xf numFmtId="3" fontId="16" fillId="2" borderId="12" xfId="0" applyNumberFormat="1" applyFont="1" applyFill="1" applyBorder="1" applyAlignment="1">
      <alignment horizontal="center" vertical="top" wrapText="1"/>
    </xf>
    <xf numFmtId="0" fontId="16" fillId="2" borderId="9" xfId="0" applyFont="1" applyFill="1" applyBorder="1" applyAlignment="1">
      <alignment vertical="top" wrapText="1"/>
    </xf>
    <xf numFmtId="0" fontId="16" fillId="2" borderId="10" xfId="0" applyFont="1" applyFill="1" applyBorder="1" applyAlignment="1">
      <alignment vertical="top" wrapText="1"/>
    </xf>
    <xf numFmtId="9" fontId="16" fillId="2" borderId="10" xfId="0" applyNumberFormat="1" applyFont="1" applyFill="1" applyBorder="1" applyAlignment="1">
      <alignment vertical="top" wrapText="1"/>
    </xf>
    <xf numFmtId="3" fontId="16" fillId="2" borderId="1" xfId="0" applyNumberFormat="1" applyFont="1" applyFill="1" applyBorder="1" applyAlignment="1">
      <alignment vertical="top" wrapText="1"/>
    </xf>
    <xf numFmtId="0" fontId="16" fillId="2" borderId="1" xfId="0" applyFont="1" applyFill="1" applyBorder="1" applyAlignment="1">
      <alignment vertical="top" wrapText="1"/>
    </xf>
    <xf numFmtId="0" fontId="19" fillId="2" borderId="1" xfId="0" applyFont="1" applyFill="1" applyBorder="1" applyAlignment="1">
      <alignment vertical="top"/>
    </xf>
    <xf numFmtId="0" fontId="19" fillId="2" borderId="6" xfId="0" applyFont="1" applyFill="1" applyBorder="1" applyAlignment="1">
      <alignment vertical="top" wrapText="1"/>
    </xf>
    <xf numFmtId="0" fontId="16" fillId="2" borderId="6" xfId="0" applyFont="1" applyFill="1" applyBorder="1" applyAlignment="1">
      <alignment horizontal="center" vertical="top" wrapText="1"/>
    </xf>
    <xf numFmtId="0" fontId="13" fillId="2" borderId="0" xfId="0" applyFont="1" applyFill="1" applyAlignment="1">
      <alignment vertical="top"/>
    </xf>
    <xf numFmtId="10" fontId="20" fillId="2" borderId="1" xfId="0" applyNumberFormat="1" applyFont="1" applyFill="1" applyBorder="1" applyAlignment="1">
      <alignment vertical="top" wrapText="1"/>
    </xf>
    <xf numFmtId="0" fontId="21" fillId="2" borderId="1" xfId="0" applyFont="1" applyFill="1" applyBorder="1" applyAlignment="1">
      <alignment horizontal="center" vertical="top" wrapText="1"/>
    </xf>
    <xf numFmtId="4" fontId="20" fillId="2" borderId="1" xfId="0" applyNumberFormat="1" applyFont="1" applyFill="1" applyBorder="1" applyAlignment="1">
      <alignment vertical="top" wrapText="1"/>
    </xf>
    <xf numFmtId="2" fontId="20" fillId="2" borderId="1" xfId="0" applyNumberFormat="1" applyFont="1" applyFill="1" applyBorder="1" applyAlignment="1">
      <alignment vertical="top" wrapText="1"/>
    </xf>
    <xf numFmtId="4" fontId="21" fillId="2" borderId="1" xfId="0" applyNumberFormat="1" applyFont="1" applyFill="1" applyBorder="1" applyAlignment="1">
      <alignment horizontal="center" vertical="top" wrapText="1"/>
    </xf>
    <xf numFmtId="0" fontId="15" fillId="2" borderId="0" xfId="0" applyFont="1" applyFill="1" applyAlignment="1">
      <alignment vertical="top"/>
    </xf>
    <xf numFmtId="0" fontId="16" fillId="2" borderId="0" xfId="0" applyFont="1" applyFill="1" applyAlignment="1">
      <alignment vertical="top"/>
    </xf>
    <xf numFmtId="4" fontId="21" fillId="2" borderId="0" xfId="0" applyNumberFormat="1" applyFont="1" applyFill="1" applyBorder="1" applyAlignment="1">
      <alignment horizontal="center" vertical="top" wrapText="1"/>
    </xf>
    <xf numFmtId="1" fontId="16" fillId="2" borderId="0" xfId="0" applyNumberFormat="1" applyFont="1" applyFill="1" applyAlignment="1">
      <alignment horizontal="center" vertical="top" wrapText="1"/>
    </xf>
    <xf numFmtId="0" fontId="19" fillId="2" borderId="0" xfId="0" applyFont="1" applyFill="1" applyAlignment="1">
      <alignment horizontal="center" vertical="top" wrapText="1"/>
    </xf>
    <xf numFmtId="0" fontId="2" fillId="2" borderId="6" xfId="0" applyFont="1" applyFill="1" applyBorder="1" applyAlignment="1">
      <alignment horizontal="center" vertical="top" wrapText="1"/>
    </xf>
    <xf numFmtId="0" fontId="3" fillId="2" borderId="1" xfId="0" applyFont="1" applyFill="1" applyBorder="1" applyAlignment="1">
      <alignment vertical="top"/>
    </xf>
    <xf numFmtId="3" fontId="5" fillId="2" borderId="1" xfId="0" applyNumberFormat="1" applyFont="1" applyFill="1" applyBorder="1" applyAlignment="1">
      <alignment vertical="top" wrapText="1"/>
    </xf>
    <xf numFmtId="3" fontId="3" fillId="2" borderId="1" xfId="0" applyNumberFormat="1" applyFont="1" applyFill="1" applyBorder="1" applyAlignment="1">
      <alignment horizontal="center" vertical="top" wrapText="1"/>
    </xf>
    <xf numFmtId="0" fontId="3" fillId="2" borderId="0" xfId="0" applyFont="1" applyFill="1" applyBorder="1"/>
    <xf numFmtId="3" fontId="3" fillId="2" borderId="0" xfId="0" applyNumberFormat="1" applyFont="1" applyFill="1" applyBorder="1" applyAlignment="1">
      <alignment vertical="top"/>
    </xf>
    <xf numFmtId="0" fontId="3" fillId="2" borderId="0" xfId="0" applyFont="1" applyFill="1" applyAlignment="1">
      <alignment vertical="top"/>
    </xf>
    <xf numFmtId="0" fontId="3" fillId="2" borderId="0" xfId="0" applyFont="1" applyFill="1" applyAlignment="1">
      <alignment horizontal="left" vertical="center"/>
    </xf>
    <xf numFmtId="0" fontId="3" fillId="2" borderId="6" xfId="0" applyFont="1" applyFill="1" applyBorder="1" applyAlignment="1">
      <alignment wrapText="1"/>
    </xf>
    <xf numFmtId="0" fontId="4" fillId="2" borderId="6" xfId="0" applyFont="1" applyFill="1" applyBorder="1" applyAlignment="1">
      <alignment horizontal="center" wrapText="1"/>
    </xf>
    <xf numFmtId="0" fontId="8" fillId="2" borderId="0" xfId="0" applyFont="1" applyFill="1" applyAlignment="1">
      <alignment horizontal="left" vertical="center"/>
    </xf>
    <xf numFmtId="0" fontId="9" fillId="2" borderId="1" xfId="0" applyFont="1" applyFill="1" applyBorder="1" applyAlignment="1">
      <alignment horizontal="center" wrapText="1"/>
    </xf>
    <xf numFmtId="0" fontId="8" fillId="2" borderId="0" xfId="0" applyFont="1" applyFill="1" applyBorder="1" applyAlignment="1">
      <alignment wrapText="1"/>
    </xf>
    <xf numFmtId="0" fontId="8" fillId="2" borderId="0" xfId="0" applyFont="1" applyFill="1"/>
    <xf numFmtId="4" fontId="9" fillId="2" borderId="1" xfId="0" applyNumberFormat="1" applyFont="1" applyFill="1" applyBorder="1" applyAlignment="1">
      <alignment horizontal="center" wrapText="1"/>
    </xf>
    <xf numFmtId="0" fontId="10" fillId="2" borderId="1" xfId="0" applyFont="1" applyFill="1" applyBorder="1" applyAlignment="1">
      <alignment wrapText="1"/>
    </xf>
    <xf numFmtId="1" fontId="4" fillId="2" borderId="0" xfId="0" applyNumberFormat="1" applyFont="1" applyFill="1" applyAlignment="1">
      <alignment horizontal="center" wrapText="1"/>
    </xf>
    <xf numFmtId="0" fontId="7" fillId="2" borderId="0" xfId="0" applyFont="1" applyFill="1" applyAlignment="1">
      <alignment horizontal="center" wrapText="1"/>
    </xf>
    <xf numFmtId="0" fontId="4" fillId="2" borderId="1" xfId="0" applyFont="1" applyFill="1" applyBorder="1" applyAlignment="1">
      <alignment horizontal="center" vertical="top" wrapText="1"/>
    </xf>
    <xf numFmtId="3" fontId="4" fillId="2" borderId="1" xfId="0" applyNumberFormat="1" applyFont="1" applyFill="1" applyBorder="1" applyAlignment="1">
      <alignment horizontal="center" vertical="top" wrapText="1"/>
    </xf>
    <xf numFmtId="3" fontId="4" fillId="2" borderId="6"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3" fillId="2" borderId="1" xfId="0" applyNumberFormat="1" applyFont="1" applyFill="1" applyBorder="1" applyAlignment="1">
      <alignment horizontal="center" vertical="top" wrapText="1"/>
    </xf>
    <xf numFmtId="0" fontId="2" fillId="2" borderId="2" xfId="0" applyFont="1" applyFill="1" applyBorder="1" applyAlignment="1">
      <alignment horizontal="center" vertical="top" wrapText="1"/>
    </xf>
    <xf numFmtId="0" fontId="3" fillId="2" borderId="1" xfId="0" applyFont="1" applyFill="1" applyBorder="1" applyAlignment="1">
      <alignment horizontal="center" vertical="top" wrapText="1"/>
    </xf>
    <xf numFmtId="3" fontId="6" fillId="2" borderId="6" xfId="0" applyNumberFormat="1" applyFont="1" applyFill="1" applyBorder="1" applyAlignment="1">
      <alignment horizontal="center" vertical="top" wrapText="1"/>
    </xf>
    <xf numFmtId="0" fontId="3" fillId="2" borderId="0" xfId="0" applyFont="1" applyFill="1" applyBorder="1" applyAlignment="1">
      <alignment horizontal="center" wrapText="1"/>
    </xf>
    <xf numFmtId="0" fontId="3" fillId="2" borderId="6" xfId="0" applyFont="1" applyFill="1" applyBorder="1" applyAlignment="1">
      <alignment horizontal="center" wrapText="1"/>
    </xf>
    <xf numFmtId="0" fontId="8" fillId="2" borderId="1" xfId="0" applyFont="1" applyFill="1" applyBorder="1" applyAlignment="1">
      <alignment horizontal="center" wrapText="1"/>
    </xf>
    <xf numFmtId="4" fontId="8" fillId="2" borderId="1" xfId="0" applyNumberFormat="1" applyFont="1" applyFill="1" applyBorder="1" applyAlignment="1">
      <alignment horizontal="center" wrapText="1"/>
    </xf>
    <xf numFmtId="2" fontId="8" fillId="2" borderId="1" xfId="0" applyNumberFormat="1" applyFont="1" applyFill="1" applyBorder="1" applyAlignment="1">
      <alignment horizontal="center" wrapText="1"/>
    </xf>
    <xf numFmtId="0" fontId="3" fillId="2" borderId="0" xfId="0" applyFont="1" applyFill="1" applyAlignment="1">
      <alignment horizontal="center" wrapText="1"/>
    </xf>
    <xf numFmtId="0" fontId="13" fillId="2" borderId="6" xfId="0" applyFont="1" applyFill="1" applyBorder="1" applyAlignment="1">
      <alignment vertical="top" wrapText="1"/>
    </xf>
    <xf numFmtId="0" fontId="13" fillId="2" borderId="0" xfId="0" applyFont="1" applyFill="1" applyAlignment="1">
      <alignment vertical="top" wrapText="1"/>
    </xf>
    <xf numFmtId="0" fontId="2" fillId="2" borderId="1" xfId="0" applyNumberFormat="1" applyFont="1" applyFill="1" applyBorder="1" applyAlignment="1">
      <alignment horizontal="center" vertical="top" wrapText="1"/>
    </xf>
    <xf numFmtId="0" fontId="2" fillId="2" borderId="11" xfId="0" applyFont="1" applyFill="1" applyBorder="1" applyAlignment="1">
      <alignment vertical="top" wrapText="1"/>
    </xf>
    <xf numFmtId="3" fontId="19" fillId="2" borderId="0" xfId="0" applyNumberFormat="1" applyFont="1" applyFill="1" applyAlignment="1">
      <alignment horizontal="center" vertical="top" wrapText="1"/>
    </xf>
    <xf numFmtId="0" fontId="3" fillId="2" borderId="1" xfId="0" applyFont="1" applyFill="1" applyBorder="1" applyAlignment="1">
      <alignment horizontal="center"/>
    </xf>
    <xf numFmtId="3" fontId="3" fillId="2" borderId="1" xfId="0" applyNumberFormat="1" applyFont="1" applyFill="1" applyBorder="1" applyAlignment="1">
      <alignment horizontal="center" vertical="top"/>
    </xf>
    <xf numFmtId="4" fontId="3" fillId="2" borderId="1" xfId="0" applyNumberFormat="1" applyFont="1" applyFill="1" applyBorder="1" applyAlignment="1">
      <alignment horizontal="center"/>
    </xf>
    <xf numFmtId="3" fontId="3" fillId="2" borderId="1" xfId="0" applyNumberFormat="1" applyFont="1" applyFill="1" applyBorder="1" applyAlignment="1">
      <alignment horizontal="center"/>
    </xf>
    <xf numFmtId="0" fontId="14" fillId="3" borderId="6" xfId="0" applyFont="1" applyFill="1" applyBorder="1" applyAlignment="1">
      <alignment horizontal="center" vertical="top" wrapText="1"/>
    </xf>
    <xf numFmtId="0" fontId="17" fillId="3" borderId="1" xfId="0" applyFont="1" applyFill="1" applyBorder="1" applyAlignment="1">
      <alignment vertical="top" wrapText="1"/>
    </xf>
    <xf numFmtId="0" fontId="5" fillId="3" borderId="1" xfId="0" applyFont="1" applyFill="1" applyBorder="1" applyAlignment="1">
      <alignment vertical="top" wrapText="1"/>
    </xf>
    <xf numFmtId="0" fontId="5" fillId="3" borderId="6" xfId="0" applyFont="1" applyFill="1" applyBorder="1" applyAlignment="1">
      <alignment vertical="top" wrapText="1"/>
    </xf>
    <xf numFmtId="0" fontId="13" fillId="3" borderId="1" xfId="0" applyFont="1" applyFill="1" applyBorder="1" applyAlignment="1">
      <alignment vertical="top" wrapText="1"/>
    </xf>
    <xf numFmtId="0" fontId="16" fillId="3" borderId="1" xfId="0" applyFont="1" applyFill="1" applyBorder="1" applyAlignment="1">
      <alignment vertical="top"/>
    </xf>
    <xf numFmtId="0" fontId="13" fillId="3" borderId="0" xfId="0" applyFont="1" applyFill="1" applyAlignment="1">
      <alignment vertical="top"/>
    </xf>
    <xf numFmtId="0" fontId="20" fillId="3" borderId="0" xfId="0" applyFont="1" applyFill="1" applyAlignment="1">
      <alignment vertical="top"/>
    </xf>
    <xf numFmtId="0" fontId="3" fillId="3" borderId="1" xfId="0" applyFont="1" applyFill="1" applyBorder="1" applyAlignment="1">
      <alignment vertical="top"/>
    </xf>
    <xf numFmtId="3" fontId="2" fillId="3" borderId="1" xfId="0" applyNumberFormat="1" applyFont="1" applyFill="1" applyBorder="1" applyAlignment="1">
      <alignment vertical="top" wrapText="1"/>
    </xf>
    <xf numFmtId="0" fontId="3" fillId="3" borderId="1" xfId="0" applyFont="1" applyFill="1" applyBorder="1" applyAlignment="1">
      <alignment vertical="top" wrapText="1"/>
    </xf>
    <xf numFmtId="0" fontId="13" fillId="2" borderId="0" xfId="0" applyFont="1" applyFill="1" applyAlignment="1">
      <alignment vertical="top" wrapText="1"/>
    </xf>
    <xf numFmtId="0" fontId="14" fillId="2" borderId="7" xfId="0" applyNumberFormat="1" applyFont="1" applyFill="1" applyBorder="1" applyAlignment="1">
      <alignment vertical="top" wrapText="1"/>
    </xf>
    <xf numFmtId="0" fontId="13" fillId="2" borderId="5" xfId="0" applyFont="1" applyFill="1" applyBorder="1" applyAlignment="1">
      <alignment vertical="top" wrapText="1"/>
    </xf>
    <xf numFmtId="0" fontId="13" fillId="2" borderId="6" xfId="0" applyFont="1" applyFill="1" applyBorder="1" applyAlignment="1">
      <alignment vertical="top" wrapText="1"/>
    </xf>
    <xf numFmtId="0" fontId="20" fillId="2" borderId="0" xfId="0" applyFont="1" applyFill="1" applyBorder="1" applyAlignment="1">
      <alignment vertical="top" wrapText="1"/>
    </xf>
    <xf numFmtId="0" fontId="15" fillId="2" borderId="0" xfId="0" applyFont="1" applyFill="1" applyAlignment="1">
      <alignment vertical="top" wrapText="1"/>
    </xf>
    <xf numFmtId="0" fontId="14" fillId="2" borderId="9" xfId="0" applyNumberFormat="1" applyFont="1" applyFill="1" applyBorder="1" applyAlignment="1">
      <alignment horizontal="center" vertical="top"/>
    </xf>
    <xf numFmtId="0" fontId="14" fillId="2" borderId="10" xfId="0" applyNumberFormat="1" applyFont="1" applyFill="1" applyBorder="1" applyAlignment="1">
      <alignment horizontal="center" vertical="top"/>
    </xf>
    <xf numFmtId="0" fontId="15" fillId="2" borderId="10" xfId="0" applyFont="1" applyFill="1" applyBorder="1" applyAlignment="1">
      <alignment horizontal="center" vertical="top"/>
    </xf>
    <xf numFmtId="0" fontId="15" fillId="2" borderId="14" xfId="0" applyFont="1" applyFill="1" applyBorder="1" applyAlignment="1">
      <alignment horizontal="center" vertical="top"/>
    </xf>
    <xf numFmtId="0" fontId="15" fillId="2" borderId="11" xfId="0" applyFont="1" applyFill="1" applyBorder="1" applyAlignment="1">
      <alignment horizontal="center" vertical="top"/>
    </xf>
    <xf numFmtId="0" fontId="22" fillId="2" borderId="0" xfId="0" applyFont="1" applyFill="1" applyAlignment="1">
      <alignment horizontal="center" vertical="top" wrapText="1"/>
    </xf>
    <xf numFmtId="0" fontId="23" fillId="2" borderId="0" xfId="0" applyFont="1" applyFill="1" applyAlignment="1">
      <alignment horizontal="center" vertical="top" wrapText="1"/>
    </xf>
    <xf numFmtId="0" fontId="24" fillId="2" borderId="0" xfId="0" applyFont="1" applyFill="1" applyAlignment="1">
      <alignment horizontal="center" vertical="top"/>
    </xf>
    <xf numFmtId="0" fontId="24" fillId="2" borderId="11" xfId="0" applyFont="1" applyFill="1" applyBorder="1" applyAlignment="1">
      <alignment horizontal="center" vertical="top"/>
    </xf>
    <xf numFmtId="0" fontId="14" fillId="2" borderId="9" xfId="0" applyNumberFormat="1" applyFont="1" applyFill="1" applyBorder="1" applyAlignment="1">
      <alignment horizontal="center" vertical="top" wrapText="1"/>
    </xf>
    <xf numFmtId="0" fontId="13" fillId="2" borderId="10" xfId="0" applyFont="1" applyFill="1" applyBorder="1" applyAlignment="1">
      <alignment horizontal="center" vertical="top" wrapText="1"/>
    </xf>
    <xf numFmtId="0" fontId="13" fillId="2" borderId="8" xfId="0" applyFont="1" applyFill="1" applyBorder="1" applyAlignment="1">
      <alignment horizontal="center" vertical="top" wrapText="1"/>
    </xf>
    <xf numFmtId="0" fontId="0" fillId="2" borderId="15" xfId="0" applyFill="1" applyBorder="1" applyAlignment="1">
      <alignment vertical="top" wrapText="1"/>
    </xf>
    <xf numFmtId="0" fontId="0" fillId="2" borderId="0"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0" fontId="14" fillId="2" borderId="0" xfId="0" applyFont="1" applyFill="1" applyAlignment="1">
      <alignment vertical="top" wrapText="1"/>
    </xf>
    <xf numFmtId="0" fontId="2" fillId="2" borderId="1" xfId="0" applyNumberFormat="1" applyFont="1" applyFill="1" applyBorder="1" applyAlignment="1">
      <alignment horizontal="center" vertical="top"/>
    </xf>
    <xf numFmtId="0" fontId="11" fillId="2" borderId="0" xfId="0" applyFont="1" applyFill="1" applyAlignment="1">
      <alignment horizontal="center" wrapText="1"/>
    </xf>
    <xf numFmtId="0" fontId="12" fillId="2" borderId="0" xfId="0" applyFont="1" applyFill="1" applyAlignment="1"/>
    <xf numFmtId="0" fontId="3" fillId="2" borderId="0" xfId="0" applyFont="1" applyFill="1" applyAlignment="1">
      <alignment wrapText="1"/>
    </xf>
    <xf numFmtId="0" fontId="3" fillId="2" borderId="10" xfId="0" applyFont="1" applyFill="1" applyBorder="1" applyAlignment="1">
      <alignment wrapText="1"/>
    </xf>
    <xf numFmtId="0" fontId="0" fillId="2" borderId="10" xfId="0" applyFill="1" applyBorder="1" applyAlignment="1">
      <alignment wrapText="1"/>
    </xf>
    <xf numFmtId="0" fontId="2" fillId="2" borderId="2" xfId="0" applyNumberFormat="1" applyFont="1" applyFill="1" applyBorder="1" applyAlignment="1">
      <alignment horizontal="center" vertical="top" wrapText="1"/>
    </xf>
    <xf numFmtId="0" fontId="3" fillId="2" borderId="3" xfId="0" applyFont="1" applyFill="1" applyBorder="1" applyAlignment="1">
      <alignment horizontal="center" vertical="top" wrapText="1"/>
    </xf>
    <xf numFmtId="0" fontId="2" fillId="2" borderId="1" xfId="0" applyFont="1" applyFill="1" applyBorder="1" applyAlignment="1">
      <alignment vertical="top" wrapText="1"/>
    </xf>
    <xf numFmtId="0" fontId="3" fillId="2" borderId="1" xfId="0" applyFont="1" applyFill="1" applyBorder="1" applyAlignment="1">
      <alignment vertical="top" wrapText="1"/>
    </xf>
    <xf numFmtId="0" fontId="2" fillId="2" borderId="1" xfId="0" applyNumberFormat="1"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0" xfId="0" applyFont="1" applyFill="1" applyBorder="1" applyAlignment="1">
      <alignment wrapText="1"/>
    </xf>
    <xf numFmtId="0" fontId="2" fillId="2" borderId="14" xfId="0" applyFont="1" applyFill="1" applyBorder="1" applyAlignment="1">
      <alignment vertical="top" wrapText="1"/>
    </xf>
    <xf numFmtId="0" fontId="2" fillId="2" borderId="11" xfId="0" applyFont="1" applyFill="1" applyBorder="1" applyAlignment="1">
      <alignment vertical="top" wrapText="1"/>
    </xf>
    <xf numFmtId="3" fontId="2" fillId="2" borderId="2" xfId="0" applyNumberFormat="1" applyFont="1" applyFill="1" applyBorder="1" applyAlignment="1">
      <alignment vertical="top" wrapText="1"/>
    </xf>
    <xf numFmtId="3" fontId="2" fillId="2" borderId="3" xfId="0" applyNumberFormat="1" applyFont="1" applyFill="1" applyBorder="1" applyAlignment="1">
      <alignment vertical="top" wrapText="1"/>
    </xf>
    <xf numFmtId="0" fontId="2" fillId="2" borderId="7" xfId="0" applyNumberFormat="1"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2" fillId="2" borderId="2" xfId="0" applyNumberFormat="1"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13" xfId="0" applyFont="1" applyFill="1" applyBorder="1" applyAlignment="1">
      <alignment vertical="top" wrapText="1"/>
    </xf>
    <xf numFmtId="0" fontId="3" fillId="2" borderId="12"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3"/>
  <sheetViews>
    <sheetView zoomScale="70" zoomScaleNormal="70" workbookViewId="0">
      <pane ySplit="5" topLeftCell="A6" activePane="bottomLeft" state="frozen"/>
      <selection pane="bottomLeft" activeCell="AB24" sqref="AB24"/>
    </sheetView>
  </sheetViews>
  <sheetFormatPr defaultRowHeight="18" x14ac:dyDescent="0.25"/>
  <cols>
    <col min="1" max="1" width="10" style="17" customWidth="1"/>
    <col min="2" max="2" width="33.28515625" style="17" customWidth="1"/>
    <col min="3" max="3" width="13.5703125" style="17" hidden="1" customWidth="1"/>
    <col min="4" max="4" width="15.28515625" style="17" hidden="1" customWidth="1"/>
    <col min="5" max="5" width="17.28515625" style="17" customWidth="1"/>
    <col min="6" max="6" width="15.5703125" style="17" customWidth="1"/>
    <col min="7" max="7" width="12.28515625" style="17" customWidth="1"/>
    <col min="8" max="8" width="9.85546875" style="17" hidden="1" customWidth="1"/>
    <col min="9" max="9" width="11.140625" style="17" hidden="1" customWidth="1"/>
    <col min="10" max="10" width="9.7109375" style="17" hidden="1" customWidth="1"/>
    <col min="11" max="11" width="8.5703125" style="17" hidden="1" customWidth="1"/>
    <col min="12" max="12" width="15.7109375" style="17" hidden="1" customWidth="1"/>
    <col min="13" max="13" width="14.42578125" style="17" hidden="1" customWidth="1"/>
    <col min="14" max="14" width="12.7109375" style="17" hidden="1" customWidth="1"/>
    <col min="15" max="15" width="10.5703125" style="17" hidden="1" customWidth="1"/>
    <col min="16" max="16" width="12.5703125" style="17" hidden="1" customWidth="1"/>
    <col min="17" max="17" width="12.85546875" style="17" hidden="1" customWidth="1"/>
    <col min="18" max="18" width="14.140625" style="17" hidden="1" customWidth="1"/>
    <col min="19" max="19" width="10.85546875" style="17" hidden="1" customWidth="1"/>
    <col min="20" max="20" width="12.140625" style="17" hidden="1" customWidth="1"/>
    <col min="21" max="21" width="11" style="17" hidden="1" customWidth="1"/>
    <col min="22" max="22" width="11.42578125" style="17" hidden="1" customWidth="1"/>
    <col min="23" max="23" width="9.7109375" style="17" hidden="1" customWidth="1"/>
    <col min="24" max="24" width="12.42578125" style="17" hidden="1" customWidth="1"/>
    <col min="25" max="25" width="12.85546875" style="17" hidden="1" customWidth="1"/>
    <col min="26" max="26" width="15.5703125" style="17" hidden="1" customWidth="1"/>
    <col min="27" max="27" width="3.7109375" style="17" hidden="1" customWidth="1"/>
    <col min="28" max="28" width="26.42578125" style="60" customWidth="1"/>
    <col min="29" max="29" width="83.85546875" style="17" customWidth="1"/>
    <col min="30" max="30" width="71.28515625" style="17" customWidth="1"/>
    <col min="31" max="31" width="62.7109375" style="50" customWidth="1"/>
    <col min="32" max="16384" width="9.140625" style="50"/>
  </cols>
  <sheetData>
    <row r="1" spans="1:31" x14ac:dyDescent="0.25">
      <c r="A1" s="94"/>
      <c r="B1" s="94"/>
      <c r="C1" s="94"/>
      <c r="D1" s="94"/>
      <c r="E1" s="94"/>
      <c r="F1" s="94"/>
      <c r="G1" s="94"/>
      <c r="H1" s="94"/>
      <c r="I1" s="124" t="s">
        <v>145</v>
      </c>
      <c r="J1" s="125"/>
      <c r="K1" s="125"/>
      <c r="L1" s="125"/>
      <c r="M1" s="125"/>
      <c r="N1" s="125"/>
      <c r="O1" s="125"/>
      <c r="P1" s="125"/>
      <c r="Q1" s="125"/>
      <c r="R1" s="125"/>
      <c r="S1" s="125"/>
      <c r="T1" s="125"/>
      <c r="U1" s="125"/>
      <c r="V1" s="125"/>
      <c r="W1" s="125"/>
      <c r="X1" s="125"/>
      <c r="Y1" s="125"/>
      <c r="Z1" s="125"/>
      <c r="AA1" s="125"/>
      <c r="AB1" s="125"/>
      <c r="AC1" s="125"/>
      <c r="AD1" s="125"/>
      <c r="AE1" s="126"/>
    </row>
    <row r="2" spans="1:31" x14ac:dyDescent="0.25">
      <c r="A2" s="94"/>
      <c r="B2" s="94"/>
      <c r="C2" s="94"/>
      <c r="D2" s="94"/>
      <c r="E2" s="94"/>
      <c r="F2" s="94"/>
      <c r="G2" s="94"/>
      <c r="H2" s="94"/>
      <c r="I2" s="127"/>
      <c r="J2" s="127"/>
      <c r="K2" s="127"/>
      <c r="L2" s="127"/>
      <c r="M2" s="127"/>
      <c r="N2" s="127"/>
      <c r="O2" s="127"/>
      <c r="P2" s="127"/>
      <c r="Q2" s="127"/>
      <c r="R2" s="127"/>
      <c r="S2" s="127"/>
      <c r="T2" s="127"/>
      <c r="U2" s="127"/>
      <c r="V2" s="127"/>
      <c r="W2" s="127"/>
      <c r="X2" s="127"/>
      <c r="Y2" s="127"/>
      <c r="Z2" s="127"/>
      <c r="AA2" s="127"/>
      <c r="AB2" s="127"/>
      <c r="AC2" s="127"/>
      <c r="AD2" s="127"/>
      <c r="AE2" s="127"/>
    </row>
    <row r="3" spans="1:31" ht="30" customHeight="1" x14ac:dyDescent="0.25">
      <c r="A3" s="114" t="s">
        <v>0</v>
      </c>
      <c r="B3" s="114" t="s">
        <v>1</v>
      </c>
      <c r="C3" s="114" t="s">
        <v>6</v>
      </c>
      <c r="D3" s="114" t="s">
        <v>2</v>
      </c>
      <c r="E3" s="114" t="s">
        <v>117</v>
      </c>
      <c r="F3" s="114" t="s">
        <v>94</v>
      </c>
      <c r="G3" s="114" t="s">
        <v>93</v>
      </c>
      <c r="H3" s="128" t="s">
        <v>92</v>
      </c>
      <c r="I3" s="129"/>
      <c r="J3" s="129"/>
      <c r="K3" s="129"/>
      <c r="L3" s="129"/>
      <c r="M3" s="129"/>
      <c r="N3" s="129"/>
      <c r="O3" s="129"/>
      <c r="P3" s="129"/>
      <c r="Q3" s="129"/>
      <c r="R3" s="129"/>
      <c r="S3" s="129"/>
      <c r="T3" s="129"/>
      <c r="U3" s="129"/>
      <c r="V3" s="129"/>
      <c r="W3" s="129"/>
      <c r="X3" s="129"/>
      <c r="Y3" s="129"/>
      <c r="Z3" s="129"/>
      <c r="AA3" s="129"/>
      <c r="AB3" s="130"/>
      <c r="AC3" s="119" t="s">
        <v>91</v>
      </c>
      <c r="AD3" s="120"/>
      <c r="AE3" s="121"/>
    </row>
    <row r="4" spans="1:31" ht="20.25" customHeight="1" x14ac:dyDescent="0.25">
      <c r="A4" s="115"/>
      <c r="B4" s="115"/>
      <c r="C4" s="115"/>
      <c r="D4" s="115"/>
      <c r="E4" s="115"/>
      <c r="F4" s="115"/>
      <c r="G4" s="115"/>
      <c r="H4" s="131"/>
      <c r="I4" s="132"/>
      <c r="J4" s="132"/>
      <c r="K4" s="132"/>
      <c r="L4" s="132"/>
      <c r="M4" s="132"/>
      <c r="N4" s="132"/>
      <c r="O4" s="132"/>
      <c r="P4" s="132"/>
      <c r="Q4" s="132"/>
      <c r="R4" s="132"/>
      <c r="S4" s="132"/>
      <c r="T4" s="132"/>
      <c r="U4" s="132"/>
      <c r="V4" s="132"/>
      <c r="W4" s="132"/>
      <c r="X4" s="132"/>
      <c r="Y4" s="132"/>
      <c r="Z4" s="132"/>
      <c r="AA4" s="132"/>
      <c r="AB4" s="133"/>
      <c r="AC4" s="122"/>
      <c r="AD4" s="123"/>
      <c r="AE4" s="123"/>
    </row>
    <row r="5" spans="1:31" ht="34.5" customHeight="1" x14ac:dyDescent="0.25">
      <c r="A5" s="116"/>
      <c r="B5" s="116"/>
      <c r="C5" s="116"/>
      <c r="D5" s="116"/>
      <c r="E5" s="116"/>
      <c r="F5" s="116"/>
      <c r="G5" s="116"/>
      <c r="H5" s="134"/>
      <c r="I5" s="135"/>
      <c r="J5" s="135"/>
      <c r="K5" s="135"/>
      <c r="L5" s="135"/>
      <c r="M5" s="135"/>
      <c r="N5" s="135"/>
      <c r="O5" s="135"/>
      <c r="P5" s="135"/>
      <c r="Q5" s="135"/>
      <c r="R5" s="135"/>
      <c r="S5" s="135"/>
      <c r="T5" s="135"/>
      <c r="U5" s="135"/>
      <c r="V5" s="135"/>
      <c r="W5" s="135"/>
      <c r="X5" s="135"/>
      <c r="Y5" s="135"/>
      <c r="Z5" s="135"/>
      <c r="AA5" s="135"/>
      <c r="AB5" s="136"/>
      <c r="AC5" s="20" t="s">
        <v>89</v>
      </c>
      <c r="AD5" s="21" t="s">
        <v>90</v>
      </c>
      <c r="AE5" s="102" t="s">
        <v>142</v>
      </c>
    </row>
    <row r="6" spans="1:31" ht="263.25" customHeight="1" x14ac:dyDescent="0.25">
      <c r="A6" s="11" t="s">
        <v>45</v>
      </c>
      <c r="B6" s="11" t="s">
        <v>17</v>
      </c>
      <c r="C6" s="11" t="s">
        <v>7</v>
      </c>
      <c r="D6" s="11" t="s">
        <v>15</v>
      </c>
      <c r="E6" s="22" t="s">
        <v>151</v>
      </c>
      <c r="F6" s="22" t="s">
        <v>60</v>
      </c>
      <c r="G6" s="23">
        <v>0.48520000000000002</v>
      </c>
      <c r="H6" s="22">
        <v>0</v>
      </c>
      <c r="I6" s="9">
        <v>21695.3</v>
      </c>
      <c r="J6" s="9">
        <v>0</v>
      </c>
      <c r="K6" s="9">
        <v>0</v>
      </c>
      <c r="L6" s="24">
        <v>21695.3</v>
      </c>
      <c r="M6" s="9">
        <v>169740.76</v>
      </c>
      <c r="N6" s="9">
        <v>11000.18</v>
      </c>
      <c r="O6" s="9">
        <v>1811.15</v>
      </c>
      <c r="P6" s="24">
        <v>182552.09</v>
      </c>
      <c r="Q6" s="9">
        <v>255369.59</v>
      </c>
      <c r="R6" s="9">
        <v>439999.82</v>
      </c>
      <c r="S6" s="9">
        <v>72444.86</v>
      </c>
      <c r="T6" s="24">
        <v>767814.27</v>
      </c>
      <c r="U6" s="9"/>
      <c r="V6" s="9"/>
      <c r="W6" s="9"/>
      <c r="X6" s="24">
        <v>0</v>
      </c>
      <c r="Y6" s="24">
        <v>446805.65</v>
      </c>
      <c r="Z6" s="24">
        <v>451000</v>
      </c>
      <c r="AA6" s="24">
        <v>74256.009999999995</v>
      </c>
      <c r="AB6" s="25">
        <v>972061.66</v>
      </c>
      <c r="AC6" s="11" t="s">
        <v>124</v>
      </c>
      <c r="AD6" s="22" t="s">
        <v>104</v>
      </c>
      <c r="AE6" s="103" t="s">
        <v>153</v>
      </c>
    </row>
    <row r="7" spans="1:31" ht="377.25" customHeight="1" x14ac:dyDescent="0.25">
      <c r="A7" s="11" t="s">
        <v>46</v>
      </c>
      <c r="B7" s="11" t="s">
        <v>102</v>
      </c>
      <c r="C7" s="11" t="s">
        <v>11</v>
      </c>
      <c r="D7" s="11"/>
      <c r="E7" s="11" t="s">
        <v>143</v>
      </c>
      <c r="F7" s="11" t="s">
        <v>52</v>
      </c>
      <c r="G7" s="26">
        <v>1</v>
      </c>
      <c r="H7" s="11">
        <v>0</v>
      </c>
      <c r="I7" s="10">
        <v>389.24</v>
      </c>
      <c r="J7" s="10">
        <v>27887.18</v>
      </c>
      <c r="K7" s="10">
        <v>4921.2700000000004</v>
      </c>
      <c r="L7" s="24">
        <f t="shared" ref="L7:L12" si="0">I7+J7+K7</f>
        <v>33197.69</v>
      </c>
      <c r="M7" s="10">
        <v>1774.76</v>
      </c>
      <c r="N7" s="10">
        <v>40596.1</v>
      </c>
      <c r="O7" s="10">
        <v>7164.02</v>
      </c>
      <c r="P7" s="24">
        <f t="shared" ref="P7:P12" si="1">M7+N7+O7</f>
        <v>49534.880000000005</v>
      </c>
      <c r="Q7" s="10">
        <v>0</v>
      </c>
      <c r="R7" s="10">
        <v>26863.200000000001</v>
      </c>
      <c r="S7" s="10">
        <v>4740.51</v>
      </c>
      <c r="T7" s="24">
        <f t="shared" ref="T7:T12" si="2">Q7+R7+S7</f>
        <v>31603.71</v>
      </c>
      <c r="U7" s="10"/>
      <c r="V7" s="10"/>
      <c r="W7" s="10"/>
      <c r="X7" s="24">
        <f t="shared" ref="X7:X12" si="3">U7+V7+W7</f>
        <v>0</v>
      </c>
      <c r="Y7" s="10">
        <f>I7+M7+Q7</f>
        <v>2164</v>
      </c>
      <c r="Z7" s="10">
        <f>J7+N7+R7</f>
        <v>95346.48</v>
      </c>
      <c r="AA7" s="10">
        <v>16825.8</v>
      </c>
      <c r="AB7" s="25">
        <v>112172</v>
      </c>
      <c r="AC7" s="11" t="s">
        <v>42</v>
      </c>
      <c r="AD7" s="11" t="s">
        <v>103</v>
      </c>
      <c r="AE7" s="104" t="s">
        <v>149</v>
      </c>
    </row>
    <row r="8" spans="1:31" ht="329.25" customHeight="1" x14ac:dyDescent="0.25">
      <c r="A8" s="93" t="s">
        <v>132</v>
      </c>
      <c r="B8" s="27" t="s">
        <v>106</v>
      </c>
      <c r="C8" s="27" t="s">
        <v>13</v>
      </c>
      <c r="D8" s="27" t="s">
        <v>16</v>
      </c>
      <c r="E8" s="27" t="s">
        <v>70</v>
      </c>
      <c r="F8" s="27" t="s">
        <v>125</v>
      </c>
      <c r="G8" s="28">
        <v>0.16619999999999999</v>
      </c>
      <c r="H8" s="29">
        <v>96174.54</v>
      </c>
      <c r="I8" s="24">
        <v>306639.58</v>
      </c>
      <c r="J8" s="24">
        <v>0</v>
      </c>
      <c r="K8" s="24"/>
      <c r="L8" s="24">
        <v>306639.58</v>
      </c>
      <c r="M8" s="24">
        <v>3810314.79</v>
      </c>
      <c r="N8" s="24">
        <v>1541701.36</v>
      </c>
      <c r="O8" s="24">
        <v>741913.09</v>
      </c>
      <c r="P8" s="24">
        <v>6093929.2400000002</v>
      </c>
      <c r="Q8" s="24">
        <v>4156944.4</v>
      </c>
      <c r="R8" s="24">
        <v>751131.78</v>
      </c>
      <c r="S8" s="24">
        <v>361467.22</v>
      </c>
      <c r="T8" s="24">
        <v>5269543.3999999994</v>
      </c>
      <c r="U8" s="24">
        <v>917100</v>
      </c>
      <c r="V8" s="24">
        <v>0</v>
      </c>
      <c r="W8" s="24">
        <v>0</v>
      </c>
      <c r="X8" s="24">
        <v>917100</v>
      </c>
      <c r="Y8" s="24">
        <v>11024691.439999999</v>
      </c>
      <c r="Z8" s="30">
        <v>2292833.14</v>
      </c>
      <c r="AA8" s="24">
        <v>1234108.33</v>
      </c>
      <c r="AB8" s="25">
        <v>18754036.809999999</v>
      </c>
      <c r="AC8" s="27" t="s">
        <v>69</v>
      </c>
      <c r="AD8" s="27" t="s">
        <v>105</v>
      </c>
      <c r="AE8" s="105" t="s">
        <v>152</v>
      </c>
    </row>
    <row r="9" spans="1:31" ht="336" customHeight="1" x14ac:dyDescent="0.25">
      <c r="A9" s="11" t="s">
        <v>47</v>
      </c>
      <c r="B9" s="11" t="s">
        <v>112</v>
      </c>
      <c r="C9" s="11" t="s">
        <v>24</v>
      </c>
      <c r="D9" s="11" t="s">
        <v>25</v>
      </c>
      <c r="E9" s="11" t="s">
        <v>107</v>
      </c>
      <c r="F9" s="22" t="s">
        <v>37</v>
      </c>
      <c r="G9" s="22" t="s">
        <v>31</v>
      </c>
      <c r="H9" s="9">
        <v>0</v>
      </c>
      <c r="I9" s="9"/>
      <c r="J9" s="9">
        <v>794086</v>
      </c>
      <c r="K9" s="9"/>
      <c r="L9" s="24">
        <f t="shared" si="0"/>
        <v>794086</v>
      </c>
      <c r="M9" s="9">
        <v>240212</v>
      </c>
      <c r="N9" s="9">
        <v>951538</v>
      </c>
      <c r="O9" s="9"/>
      <c r="P9" s="24">
        <f t="shared" si="1"/>
        <v>1191750</v>
      </c>
      <c r="Q9" s="9">
        <v>0</v>
      </c>
      <c r="R9" s="9">
        <v>0</v>
      </c>
      <c r="S9" s="10">
        <v>0</v>
      </c>
      <c r="T9" s="24">
        <f t="shared" si="2"/>
        <v>0</v>
      </c>
      <c r="U9" s="10">
        <v>0</v>
      </c>
      <c r="V9" s="10">
        <v>0</v>
      </c>
      <c r="W9" s="10">
        <v>0</v>
      </c>
      <c r="X9" s="24">
        <f t="shared" si="3"/>
        <v>0</v>
      </c>
      <c r="Y9" s="10">
        <f>M9</f>
        <v>240212</v>
      </c>
      <c r="Z9" s="10">
        <f>J9+N9</f>
        <v>1745624</v>
      </c>
      <c r="AA9" s="10">
        <f>K9+O9</f>
        <v>0</v>
      </c>
      <c r="AB9" s="25">
        <v>1986820</v>
      </c>
      <c r="AC9" s="11" t="s">
        <v>61</v>
      </c>
      <c r="AD9" s="11" t="s">
        <v>108</v>
      </c>
      <c r="AE9" s="106" t="s">
        <v>154</v>
      </c>
    </row>
    <row r="10" spans="1:31" ht="280.5" customHeight="1" x14ac:dyDescent="0.25">
      <c r="A10" s="11" t="s">
        <v>133</v>
      </c>
      <c r="B10" s="94" t="s">
        <v>113</v>
      </c>
      <c r="C10" s="11" t="s">
        <v>21</v>
      </c>
      <c r="D10" s="11"/>
      <c r="E10" s="11" t="s">
        <v>137</v>
      </c>
      <c r="F10" s="11" t="s">
        <v>138</v>
      </c>
      <c r="G10" s="26" t="s">
        <v>127</v>
      </c>
      <c r="H10" s="9"/>
      <c r="I10" s="11"/>
      <c r="J10" s="11"/>
      <c r="K10" s="11"/>
      <c r="L10" s="24">
        <v>54693</v>
      </c>
      <c r="M10" s="11"/>
      <c r="N10" s="11"/>
      <c r="O10" s="11"/>
      <c r="P10" s="24">
        <v>723343</v>
      </c>
      <c r="Q10" s="11"/>
      <c r="R10" s="11"/>
      <c r="S10" s="11"/>
      <c r="T10" s="24">
        <v>1959631</v>
      </c>
      <c r="U10" s="11"/>
      <c r="V10" s="11"/>
      <c r="W10" s="11"/>
      <c r="X10" s="24">
        <v>798133</v>
      </c>
      <c r="Y10" s="31">
        <v>823875</v>
      </c>
      <c r="Z10" s="32">
        <v>2911958</v>
      </c>
      <c r="AA10" s="33"/>
      <c r="AB10" s="25">
        <v>4616514</v>
      </c>
      <c r="AC10" s="11" t="s">
        <v>139</v>
      </c>
      <c r="AD10" s="11" t="s">
        <v>140</v>
      </c>
      <c r="AE10" s="106" t="s">
        <v>161</v>
      </c>
    </row>
    <row r="11" spans="1:31" ht="178.5" customHeight="1" x14ac:dyDescent="0.25">
      <c r="A11" s="11" t="s">
        <v>48</v>
      </c>
      <c r="B11" s="11" t="s">
        <v>114</v>
      </c>
      <c r="C11" s="11" t="s">
        <v>26</v>
      </c>
      <c r="D11" s="11" t="s">
        <v>27</v>
      </c>
      <c r="E11" s="11" t="s">
        <v>54</v>
      </c>
      <c r="F11" s="11" t="s">
        <v>36</v>
      </c>
      <c r="G11" s="26" t="s">
        <v>109</v>
      </c>
      <c r="H11" s="34">
        <v>17825.72</v>
      </c>
      <c r="I11" s="34">
        <v>3903.46</v>
      </c>
      <c r="J11" s="22">
        <v>0</v>
      </c>
      <c r="K11" s="22">
        <v>0</v>
      </c>
      <c r="L11" s="24">
        <f t="shared" si="0"/>
        <v>3903.46</v>
      </c>
      <c r="M11" s="34">
        <v>1604.15</v>
      </c>
      <c r="N11" s="35">
        <v>210000</v>
      </c>
      <c r="O11" s="22">
        <v>0</v>
      </c>
      <c r="P11" s="24">
        <f t="shared" si="1"/>
        <v>211604.15</v>
      </c>
      <c r="Q11" s="11">
        <v>0</v>
      </c>
      <c r="R11" s="11">
        <v>0</v>
      </c>
      <c r="S11" s="11">
        <v>0</v>
      </c>
      <c r="T11" s="24">
        <f t="shared" si="2"/>
        <v>0</v>
      </c>
      <c r="U11" s="11">
        <v>0</v>
      </c>
      <c r="V11" s="11">
        <v>0</v>
      </c>
      <c r="W11" s="11">
        <v>0</v>
      </c>
      <c r="X11" s="24">
        <f t="shared" si="3"/>
        <v>0</v>
      </c>
      <c r="Y11" s="36">
        <f>I11+M11+Q11+H11</f>
        <v>23333.33</v>
      </c>
      <c r="Z11" s="37">
        <v>210000</v>
      </c>
      <c r="AA11" s="11">
        <v>0</v>
      </c>
      <c r="AB11" s="25">
        <v>198092</v>
      </c>
      <c r="AC11" s="11" t="s">
        <v>28</v>
      </c>
      <c r="AD11" s="11" t="s">
        <v>110</v>
      </c>
      <c r="AE11" s="106" t="s">
        <v>155</v>
      </c>
    </row>
    <row r="12" spans="1:31" ht="408.75" customHeight="1" x14ac:dyDescent="0.25">
      <c r="A12" s="11" t="s">
        <v>62</v>
      </c>
      <c r="B12" s="11" t="s">
        <v>63</v>
      </c>
      <c r="C12" s="11"/>
      <c r="D12" s="11"/>
      <c r="E12" s="11" t="s">
        <v>141</v>
      </c>
      <c r="F12" s="11" t="s">
        <v>64</v>
      </c>
      <c r="G12" s="12" t="s">
        <v>71</v>
      </c>
      <c r="H12" s="38">
        <v>0</v>
      </c>
      <c r="I12" s="10"/>
      <c r="J12" s="10">
        <v>13000</v>
      </c>
      <c r="K12" s="10"/>
      <c r="L12" s="24">
        <f t="shared" si="0"/>
        <v>13000</v>
      </c>
      <c r="M12" s="10"/>
      <c r="N12" s="10">
        <v>83349</v>
      </c>
      <c r="O12" s="10"/>
      <c r="P12" s="24">
        <f t="shared" si="1"/>
        <v>83349</v>
      </c>
      <c r="Q12" s="10"/>
      <c r="R12" s="10">
        <v>17116</v>
      </c>
      <c r="S12" s="10"/>
      <c r="T12" s="24">
        <f t="shared" si="2"/>
        <v>17116</v>
      </c>
      <c r="U12" s="10"/>
      <c r="V12" s="10">
        <v>15000</v>
      </c>
      <c r="W12" s="10"/>
      <c r="X12" s="24">
        <f t="shared" si="3"/>
        <v>15000</v>
      </c>
      <c r="Y12" s="10"/>
      <c r="Z12" s="10"/>
      <c r="AA12" s="10"/>
      <c r="AB12" s="25">
        <f>L12+P12+T12+X12</f>
        <v>128465</v>
      </c>
      <c r="AC12" s="11" t="s">
        <v>65</v>
      </c>
      <c r="AD12" s="11" t="s">
        <v>100</v>
      </c>
      <c r="AE12" s="106" t="s">
        <v>162</v>
      </c>
    </row>
    <row r="13" spans="1:31" ht="267" customHeight="1" x14ac:dyDescent="0.25">
      <c r="A13" s="11" t="s">
        <v>73</v>
      </c>
      <c r="B13" s="11" t="s">
        <v>115</v>
      </c>
      <c r="C13" s="11"/>
      <c r="D13" s="11"/>
      <c r="E13" s="11" t="s">
        <v>144</v>
      </c>
      <c r="F13" s="11" t="s">
        <v>98</v>
      </c>
      <c r="G13" s="26">
        <v>0.85</v>
      </c>
      <c r="H13" s="38"/>
      <c r="I13" s="11"/>
      <c r="J13" s="11"/>
      <c r="K13" s="11"/>
      <c r="L13" s="9"/>
      <c r="M13" s="11"/>
      <c r="N13" s="11"/>
      <c r="O13" s="11"/>
      <c r="P13" s="9">
        <v>50000</v>
      </c>
      <c r="Q13" s="11"/>
      <c r="R13" s="11"/>
      <c r="S13" s="11"/>
      <c r="T13" s="9">
        <v>374421</v>
      </c>
      <c r="U13" s="11"/>
      <c r="V13" s="11"/>
      <c r="W13" s="11"/>
      <c r="X13" s="9">
        <v>160466</v>
      </c>
      <c r="Y13" s="11"/>
      <c r="Z13" s="11"/>
      <c r="AA13" s="11"/>
      <c r="AB13" s="25">
        <v>625522.56000000006</v>
      </c>
      <c r="AC13" s="11" t="s">
        <v>126</v>
      </c>
      <c r="AD13" s="11" t="s">
        <v>147</v>
      </c>
      <c r="AE13" s="106" t="s">
        <v>148</v>
      </c>
    </row>
    <row r="14" spans="1:31" s="56" customFormat="1" ht="293.25" customHeight="1" x14ac:dyDescent="0.25">
      <c r="A14" s="11" t="s">
        <v>88</v>
      </c>
      <c r="B14" s="11" t="s">
        <v>74</v>
      </c>
      <c r="C14" s="11" t="s">
        <v>75</v>
      </c>
      <c r="D14" s="11" t="s">
        <v>101</v>
      </c>
      <c r="E14" s="11" t="s">
        <v>76</v>
      </c>
      <c r="F14" s="11" t="s">
        <v>77</v>
      </c>
      <c r="G14" s="39">
        <v>0.85</v>
      </c>
      <c r="H14" s="11">
        <v>0</v>
      </c>
      <c r="I14" s="10">
        <v>0</v>
      </c>
      <c r="J14" s="10" t="s">
        <v>78</v>
      </c>
      <c r="K14" s="10" t="s">
        <v>79</v>
      </c>
      <c r="L14" s="10">
        <v>25492</v>
      </c>
      <c r="M14" s="10">
        <v>0</v>
      </c>
      <c r="N14" s="10" t="s">
        <v>80</v>
      </c>
      <c r="O14" s="10" t="s">
        <v>81</v>
      </c>
      <c r="P14" s="10" t="s">
        <v>82</v>
      </c>
      <c r="Q14" s="10">
        <v>0</v>
      </c>
      <c r="R14" s="10">
        <v>0</v>
      </c>
      <c r="S14" s="10">
        <v>0</v>
      </c>
      <c r="T14" s="10">
        <v>0</v>
      </c>
      <c r="U14" s="10"/>
      <c r="V14" s="10"/>
      <c r="W14" s="10"/>
      <c r="X14" s="10"/>
      <c r="Y14" s="40">
        <f>I14+M14</f>
        <v>0</v>
      </c>
      <c r="Z14" s="40" t="s">
        <v>83</v>
      </c>
      <c r="AA14" s="40" t="s">
        <v>84</v>
      </c>
      <c r="AB14" s="41" t="s">
        <v>85</v>
      </c>
      <c r="AC14" s="11" t="s">
        <v>86</v>
      </c>
      <c r="AD14" s="11" t="s">
        <v>87</v>
      </c>
      <c r="AE14" s="106" t="s">
        <v>160</v>
      </c>
    </row>
    <row r="15" spans="1:31" s="57" customFormat="1" ht="21" customHeight="1" x14ac:dyDescent="0.25">
      <c r="A15" s="42"/>
      <c r="B15" s="43"/>
      <c r="C15" s="43"/>
      <c r="D15" s="43"/>
      <c r="E15" s="43"/>
      <c r="F15" s="43"/>
      <c r="G15" s="44" t="s">
        <v>56</v>
      </c>
      <c r="H15" s="45">
        <f t="shared" ref="H15:AA15" si="4">SUM(H6:H14)</f>
        <v>114000.26</v>
      </c>
      <c r="I15" s="9">
        <f t="shared" si="4"/>
        <v>332627.58</v>
      </c>
      <c r="J15" s="9">
        <f t="shared" si="4"/>
        <v>834973.18</v>
      </c>
      <c r="K15" s="9">
        <f t="shared" si="4"/>
        <v>4921.2700000000004</v>
      </c>
      <c r="L15" s="45">
        <f t="shared" si="4"/>
        <v>1252707.03</v>
      </c>
      <c r="M15" s="9">
        <f t="shared" si="4"/>
        <v>4223646.4600000009</v>
      </c>
      <c r="N15" s="9">
        <f t="shared" si="4"/>
        <v>2838184.64</v>
      </c>
      <c r="O15" s="9">
        <f t="shared" si="4"/>
        <v>750888.26</v>
      </c>
      <c r="P15" s="45">
        <f t="shared" si="4"/>
        <v>8586062.3599999994</v>
      </c>
      <c r="Q15" s="9">
        <f t="shared" si="4"/>
        <v>4412313.99</v>
      </c>
      <c r="R15" s="9">
        <f t="shared" si="4"/>
        <v>1235110.8</v>
      </c>
      <c r="S15" s="9">
        <f t="shared" si="4"/>
        <v>438652.58999999997</v>
      </c>
      <c r="T15" s="45">
        <f t="shared" si="4"/>
        <v>8420129.379999999</v>
      </c>
      <c r="U15" s="9">
        <f t="shared" si="4"/>
        <v>917100</v>
      </c>
      <c r="V15" s="9">
        <f t="shared" si="4"/>
        <v>15000</v>
      </c>
      <c r="W15" s="9">
        <f t="shared" si="4"/>
        <v>0</v>
      </c>
      <c r="X15" s="45">
        <f t="shared" si="4"/>
        <v>1890699</v>
      </c>
      <c r="Y15" s="9">
        <f t="shared" si="4"/>
        <v>12561081.42</v>
      </c>
      <c r="Z15" s="9">
        <f t="shared" si="4"/>
        <v>7706761.6200000001</v>
      </c>
      <c r="AA15" s="9">
        <f t="shared" si="4"/>
        <v>1325190.1400000001</v>
      </c>
      <c r="AB15" s="25">
        <f>SUM(AB6:AB14)</f>
        <v>27393684.029999997</v>
      </c>
      <c r="AC15" s="46"/>
      <c r="AD15" s="47"/>
      <c r="AE15" s="107"/>
    </row>
    <row r="16" spans="1:31" ht="72" hidden="1" customHeight="1" x14ac:dyDescent="0.25">
      <c r="A16" s="93" t="s">
        <v>44</v>
      </c>
      <c r="B16" s="93"/>
      <c r="C16" s="93"/>
      <c r="D16" s="93"/>
      <c r="E16" s="93"/>
      <c r="F16" s="93"/>
      <c r="G16" s="93"/>
      <c r="H16" s="93"/>
      <c r="I16" s="93"/>
      <c r="J16" s="93"/>
      <c r="K16" s="93"/>
      <c r="L16" s="93"/>
      <c r="M16" s="93"/>
      <c r="N16" s="93"/>
      <c r="O16" s="93"/>
      <c r="P16" s="93"/>
      <c r="Q16" s="93"/>
      <c r="R16" s="93"/>
      <c r="S16" s="93"/>
      <c r="T16" s="93"/>
      <c r="U16" s="48"/>
      <c r="V16" s="48"/>
      <c r="W16" s="48"/>
      <c r="X16" s="93"/>
      <c r="Y16" s="93"/>
      <c r="Z16" s="93"/>
      <c r="AA16" s="93"/>
      <c r="AB16" s="49"/>
      <c r="AC16" s="93"/>
      <c r="AD16" s="50"/>
      <c r="AE16" s="108"/>
    </row>
    <row r="17" spans="1:31" s="16" customFormat="1" ht="109.5" hidden="1" customHeight="1" x14ac:dyDescent="0.25">
      <c r="A17" s="13"/>
      <c r="B17" s="13" t="s">
        <v>39</v>
      </c>
      <c r="C17" s="13" t="s">
        <v>7</v>
      </c>
      <c r="D17" s="13" t="s">
        <v>15</v>
      </c>
      <c r="E17" s="13"/>
      <c r="F17" s="13" t="s">
        <v>38</v>
      </c>
      <c r="G17" s="51">
        <v>0.48120000000000002</v>
      </c>
      <c r="H17" s="13">
        <v>0</v>
      </c>
      <c r="I17" s="13">
        <v>0</v>
      </c>
      <c r="J17" s="13">
        <v>0</v>
      </c>
      <c r="K17" s="13">
        <v>0</v>
      </c>
      <c r="L17" s="13">
        <v>0</v>
      </c>
      <c r="M17" s="13">
        <v>22178.03</v>
      </c>
      <c r="N17" s="13">
        <v>18715.97</v>
      </c>
      <c r="O17" s="13">
        <v>0</v>
      </c>
      <c r="P17" s="13">
        <f>SUM(M17:O17)</f>
        <v>40894</v>
      </c>
      <c r="Q17" s="13">
        <v>94319.86</v>
      </c>
      <c r="R17" s="13">
        <v>87484.03</v>
      </c>
      <c r="S17" s="13"/>
      <c r="T17" s="13">
        <f>SUM(Q17:S17)</f>
        <v>181803.89</v>
      </c>
      <c r="U17" s="13"/>
      <c r="V17" s="13"/>
      <c r="W17" s="13"/>
      <c r="X17" s="13"/>
      <c r="Y17" s="13">
        <f>M17+Q17</f>
        <v>116497.89</v>
      </c>
      <c r="Z17" s="13">
        <f>N17+R17</f>
        <v>106200</v>
      </c>
      <c r="AA17" s="13"/>
      <c r="AB17" s="52">
        <f>SUM(Y17:AA17)</f>
        <v>222697.89</v>
      </c>
      <c r="AC17" s="13" t="s">
        <v>18</v>
      </c>
      <c r="AE17" s="109"/>
    </row>
    <row r="18" spans="1:31" s="16" customFormat="1" ht="121.5" hidden="1" customHeight="1" x14ac:dyDescent="0.25">
      <c r="A18" s="13"/>
      <c r="B18" s="13" t="s">
        <v>40</v>
      </c>
      <c r="C18" s="13" t="s">
        <v>29</v>
      </c>
      <c r="D18" s="13" t="s">
        <v>30</v>
      </c>
      <c r="E18" s="13"/>
      <c r="F18" s="13" t="s">
        <v>35</v>
      </c>
      <c r="G18" s="13" t="s">
        <v>32</v>
      </c>
      <c r="H18" s="13">
        <v>0</v>
      </c>
      <c r="I18" s="53">
        <v>41833</v>
      </c>
      <c r="J18" s="13">
        <v>0</v>
      </c>
      <c r="K18" s="13">
        <v>0</v>
      </c>
      <c r="L18" s="53">
        <f>I18</f>
        <v>41833</v>
      </c>
      <c r="M18" s="13">
        <v>0</v>
      </c>
      <c r="N18" s="54">
        <v>0</v>
      </c>
      <c r="O18" s="13">
        <v>0</v>
      </c>
      <c r="P18" s="54">
        <v>0</v>
      </c>
      <c r="Q18" s="53">
        <v>590567.06999999995</v>
      </c>
      <c r="R18" s="54">
        <v>1298256.2</v>
      </c>
      <c r="S18" s="13">
        <v>0</v>
      </c>
      <c r="T18" s="53">
        <f>Q18+R18</f>
        <v>1888823.27</v>
      </c>
      <c r="U18" s="13">
        <v>0</v>
      </c>
      <c r="V18" s="13">
        <v>0</v>
      </c>
      <c r="W18" s="13">
        <v>0</v>
      </c>
      <c r="X18" s="13">
        <v>0</v>
      </c>
      <c r="Y18" s="53">
        <v>632400.06999999995</v>
      </c>
      <c r="Z18" s="13">
        <v>1298256.2</v>
      </c>
      <c r="AA18" s="13"/>
      <c r="AB18" s="55">
        <f>Y18+Z18</f>
        <v>1930656.27</v>
      </c>
      <c r="AC18" s="13" t="s">
        <v>34</v>
      </c>
      <c r="AE18" s="109"/>
    </row>
    <row r="19" spans="1:31" s="16" customFormat="1" ht="34.5" customHeight="1" x14ac:dyDescent="0.25">
      <c r="A19" s="117"/>
      <c r="B19" s="118"/>
      <c r="C19" s="118"/>
      <c r="D19" s="118"/>
      <c r="E19" s="118"/>
      <c r="F19" s="118"/>
      <c r="G19" s="118"/>
      <c r="H19" s="118"/>
      <c r="I19" s="118"/>
      <c r="J19" s="18"/>
      <c r="K19" s="18"/>
      <c r="L19" s="15"/>
      <c r="M19" s="18"/>
      <c r="N19" s="14"/>
      <c r="O19" s="18"/>
      <c r="P19" s="14"/>
      <c r="Q19" s="15"/>
      <c r="R19" s="14"/>
      <c r="S19" s="18"/>
      <c r="T19" s="15"/>
      <c r="U19" s="18"/>
      <c r="V19" s="18"/>
      <c r="W19" s="18"/>
      <c r="X19" s="18"/>
      <c r="Y19" s="15"/>
      <c r="Z19" s="18"/>
      <c r="AA19" s="18"/>
      <c r="AB19" s="58"/>
      <c r="AC19" s="18"/>
      <c r="AE19" s="109"/>
    </row>
    <row r="20" spans="1:31" ht="40.5" customHeight="1" x14ac:dyDescent="0.25">
      <c r="A20" s="137" t="s">
        <v>99</v>
      </c>
      <c r="B20" s="137"/>
      <c r="C20" s="137"/>
      <c r="D20" s="137"/>
      <c r="E20" s="137"/>
      <c r="F20" s="137"/>
      <c r="G20" s="137"/>
      <c r="H20" s="137"/>
      <c r="I20" s="137"/>
      <c r="J20" s="137"/>
      <c r="K20" s="137"/>
      <c r="L20" s="137"/>
      <c r="M20" s="137"/>
      <c r="N20" s="137"/>
      <c r="O20" s="137"/>
      <c r="P20" s="137"/>
      <c r="Q20" s="137"/>
      <c r="R20" s="137"/>
      <c r="S20" s="137"/>
      <c r="T20" s="137"/>
      <c r="AB20" s="59"/>
      <c r="AD20" s="50"/>
      <c r="AE20" s="108"/>
    </row>
    <row r="21" spans="1:31" ht="192.75" customHeight="1" x14ac:dyDescent="0.25">
      <c r="A21" s="11" t="s">
        <v>97</v>
      </c>
      <c r="B21" s="11" t="s">
        <v>116</v>
      </c>
      <c r="C21" s="11"/>
      <c r="D21" s="11"/>
      <c r="E21" s="11" t="s">
        <v>66</v>
      </c>
      <c r="F21" s="11" t="s">
        <v>67</v>
      </c>
      <c r="G21" s="26">
        <v>0.85</v>
      </c>
      <c r="H21" s="10">
        <v>0</v>
      </c>
      <c r="I21" s="10">
        <v>0</v>
      </c>
      <c r="J21" s="10">
        <v>0</v>
      </c>
      <c r="K21" s="10">
        <v>0</v>
      </c>
      <c r="L21" s="9">
        <f>I21+J21+K21</f>
        <v>0</v>
      </c>
      <c r="M21" s="10">
        <v>41833</v>
      </c>
      <c r="N21" s="10">
        <v>0</v>
      </c>
      <c r="O21" s="10">
        <v>0</v>
      </c>
      <c r="P21" s="9">
        <f>M21+N21+O21</f>
        <v>41833</v>
      </c>
      <c r="Q21" s="10">
        <v>0</v>
      </c>
      <c r="R21" s="10">
        <v>0</v>
      </c>
      <c r="S21" s="10">
        <v>0</v>
      </c>
      <c r="T21" s="9">
        <f>Q21+R21+S21</f>
        <v>0</v>
      </c>
      <c r="U21" s="10">
        <v>590567</v>
      </c>
      <c r="V21" s="10">
        <v>1298256</v>
      </c>
      <c r="W21" s="10">
        <v>0</v>
      </c>
      <c r="X21" s="9">
        <f>U21+V21+W21</f>
        <v>1888823</v>
      </c>
      <c r="Y21" s="10">
        <f>M21+U21</f>
        <v>632400</v>
      </c>
      <c r="Z21" s="10">
        <f>V21</f>
        <v>1298256</v>
      </c>
      <c r="AA21" s="10">
        <v>0</v>
      </c>
      <c r="AB21" s="25">
        <v>2883228.63</v>
      </c>
      <c r="AC21" s="11" t="s">
        <v>72</v>
      </c>
      <c r="AD21" s="11" t="s">
        <v>111</v>
      </c>
      <c r="AE21" s="106" t="s">
        <v>156</v>
      </c>
    </row>
    <row r="22" spans="1:31" ht="54" hidden="1" customHeight="1" x14ac:dyDescent="0.25">
      <c r="A22" s="113" t="s">
        <v>41</v>
      </c>
      <c r="B22" s="113"/>
      <c r="C22" s="113"/>
      <c r="D22" s="113"/>
      <c r="E22" s="113"/>
      <c r="F22" s="113"/>
      <c r="G22" s="113"/>
      <c r="H22" s="113"/>
      <c r="I22" s="113"/>
      <c r="J22" s="113"/>
      <c r="L22" s="9">
        <f t="shared" ref="L22" si="5">I22+J22+K22</f>
        <v>0</v>
      </c>
      <c r="P22" s="9">
        <f t="shared" ref="P22" si="6">M22+N22+O22</f>
        <v>0</v>
      </c>
      <c r="T22" s="9">
        <f t="shared" ref="T22" si="7">Q22+R22+S22</f>
        <v>0</v>
      </c>
      <c r="X22" s="9">
        <f t="shared" ref="X22" si="8">U22+V22+W22</f>
        <v>0</v>
      </c>
      <c r="AB22" s="25">
        <f>SUM(Y22:AA22)</f>
        <v>0</v>
      </c>
    </row>
    <row r="23" spans="1:31" x14ac:dyDescent="0.25">
      <c r="AB23" s="97">
        <f>AB15+AB21</f>
        <v>30276912.659999996</v>
      </c>
    </row>
  </sheetData>
  <mergeCells count="13">
    <mergeCell ref="AC3:AE4"/>
    <mergeCell ref="I1:AE2"/>
    <mergeCell ref="H3:AB5"/>
    <mergeCell ref="A20:T20"/>
    <mergeCell ref="F3:F5"/>
    <mergeCell ref="A22:J22"/>
    <mergeCell ref="B3:B5"/>
    <mergeCell ref="A3:A5"/>
    <mergeCell ref="C3:C5"/>
    <mergeCell ref="D3:D5"/>
    <mergeCell ref="G3:G5"/>
    <mergeCell ref="E3:E5"/>
    <mergeCell ref="A19:I19"/>
  </mergeCells>
  <pageMargins left="0.7" right="0.7" top="0.75" bottom="0.75" header="0.3" footer="0.3"/>
  <pageSetup paperSize="8" scale="2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20"/>
  <sheetViews>
    <sheetView tabSelected="1" zoomScale="70" zoomScaleNormal="70" workbookViewId="0">
      <selection activeCell="S3" sqref="S3:U4"/>
    </sheetView>
  </sheetViews>
  <sheetFormatPr defaultRowHeight="16.5" x14ac:dyDescent="0.25"/>
  <cols>
    <col min="1" max="1" width="9.140625" style="7"/>
    <col min="2" max="2" width="21.7109375" style="7" customWidth="1"/>
    <col min="3" max="3" width="13.5703125" style="7" hidden="1" customWidth="1"/>
    <col min="4" max="4" width="15.28515625" style="7" hidden="1" customWidth="1"/>
    <col min="5" max="5" width="15.28515625" style="7" customWidth="1"/>
    <col min="6" max="6" width="19.42578125" style="7" customWidth="1"/>
    <col min="7" max="7" width="11.140625" style="92" customWidth="1"/>
    <col min="8" max="8" width="11.42578125" style="92" customWidth="1"/>
    <col min="9" max="9" width="10.7109375" style="92" customWidth="1"/>
    <col min="10" max="11" width="16.42578125" style="92" customWidth="1"/>
    <col min="12" max="12" width="13" style="92" customWidth="1"/>
    <col min="13" max="13" width="14.5703125" style="92" customWidth="1"/>
    <col min="14" max="14" width="12.7109375" style="92" customWidth="1"/>
    <col min="15" max="15" width="12.85546875" style="92" customWidth="1"/>
    <col min="16" max="16" width="13" style="92" customWidth="1"/>
    <col min="17" max="17" width="16.42578125" style="78" customWidth="1"/>
    <col min="18" max="18" width="15" style="7" hidden="1" customWidth="1"/>
    <col min="19" max="20" width="48.28515625" style="7" customWidth="1"/>
    <col min="21" max="21" width="38.28515625" style="68" customWidth="1"/>
    <col min="22" max="16384" width="9.140625" style="2"/>
  </cols>
  <sheetData>
    <row r="1" spans="1:22" ht="45.75" customHeight="1" x14ac:dyDescent="0.35">
      <c r="A1" s="139" t="s">
        <v>150</v>
      </c>
      <c r="B1" s="140"/>
      <c r="C1" s="140"/>
      <c r="D1" s="140"/>
      <c r="E1" s="140"/>
      <c r="F1" s="140"/>
      <c r="G1" s="140"/>
      <c r="H1" s="140"/>
      <c r="I1" s="140"/>
      <c r="J1" s="140"/>
      <c r="K1" s="140"/>
      <c r="L1" s="140"/>
      <c r="M1" s="140"/>
      <c r="N1" s="140"/>
      <c r="O1" s="140"/>
      <c r="P1" s="140"/>
      <c r="Q1" s="140"/>
      <c r="R1" s="140"/>
      <c r="S1" s="140"/>
      <c r="T1" s="140"/>
      <c r="U1" s="140"/>
    </row>
    <row r="3" spans="1:22" ht="16.5" customHeight="1" x14ac:dyDescent="0.25">
      <c r="A3" s="155" t="s">
        <v>0</v>
      </c>
      <c r="B3" s="155" t="s">
        <v>1</v>
      </c>
      <c r="C3" s="155" t="s">
        <v>6</v>
      </c>
      <c r="D3" s="155" t="s">
        <v>2</v>
      </c>
      <c r="E3" s="155" t="s">
        <v>118</v>
      </c>
      <c r="F3" s="155" t="s">
        <v>10</v>
      </c>
      <c r="G3" s="158" t="s">
        <v>119</v>
      </c>
      <c r="H3" s="159"/>
      <c r="I3" s="159"/>
      <c r="J3" s="159"/>
      <c r="K3" s="159"/>
      <c r="L3" s="159"/>
      <c r="M3" s="159"/>
      <c r="N3" s="159"/>
      <c r="O3" s="159"/>
      <c r="P3" s="159"/>
      <c r="Q3" s="160"/>
      <c r="R3" s="155" t="s">
        <v>3</v>
      </c>
      <c r="S3" s="138" t="s">
        <v>91</v>
      </c>
      <c r="T3" s="138"/>
      <c r="U3" s="138"/>
    </row>
    <row r="4" spans="1:22" ht="15.75" customHeight="1" x14ac:dyDescent="0.25">
      <c r="A4" s="156"/>
      <c r="B4" s="156"/>
      <c r="C4" s="156"/>
      <c r="D4" s="156"/>
      <c r="E4" s="156"/>
      <c r="F4" s="156"/>
      <c r="G4" s="82" t="s">
        <v>14</v>
      </c>
      <c r="H4" s="148" t="s">
        <v>4</v>
      </c>
      <c r="I4" s="148"/>
      <c r="J4" s="144" t="s">
        <v>19</v>
      </c>
      <c r="K4" s="149"/>
      <c r="L4" s="144" t="s">
        <v>20</v>
      </c>
      <c r="M4" s="145"/>
      <c r="N4" s="146" t="s">
        <v>9</v>
      </c>
      <c r="O4" s="147"/>
      <c r="P4" s="147"/>
      <c r="Q4" s="147"/>
      <c r="R4" s="161"/>
      <c r="S4" s="138"/>
      <c r="T4" s="138"/>
      <c r="U4" s="138"/>
    </row>
    <row r="5" spans="1:22" ht="84" customHeight="1" x14ac:dyDescent="0.25">
      <c r="A5" s="157"/>
      <c r="B5" s="157"/>
      <c r="C5" s="157"/>
      <c r="D5" s="157"/>
      <c r="E5" s="157"/>
      <c r="F5" s="157"/>
      <c r="G5" s="61" t="s">
        <v>8</v>
      </c>
      <c r="H5" s="83" t="s">
        <v>5</v>
      </c>
      <c r="I5" s="82" t="s">
        <v>95</v>
      </c>
      <c r="J5" s="83" t="s">
        <v>5</v>
      </c>
      <c r="K5" s="82" t="s">
        <v>8</v>
      </c>
      <c r="L5" s="83" t="s">
        <v>5</v>
      </c>
      <c r="M5" s="84" t="s">
        <v>8</v>
      </c>
      <c r="N5" s="83" t="s">
        <v>5</v>
      </c>
      <c r="O5" s="85" t="s">
        <v>12</v>
      </c>
      <c r="P5" s="85" t="s">
        <v>58</v>
      </c>
      <c r="Q5" s="79" t="s">
        <v>22</v>
      </c>
      <c r="R5" s="162"/>
      <c r="S5" s="95" t="s">
        <v>89</v>
      </c>
      <c r="T5" s="61" t="s">
        <v>90</v>
      </c>
      <c r="U5" s="102" t="s">
        <v>142</v>
      </c>
    </row>
    <row r="6" spans="1:22" ht="22.5" customHeight="1" x14ac:dyDescent="0.25">
      <c r="A6" s="151" t="s">
        <v>57</v>
      </c>
      <c r="B6" s="152"/>
      <c r="C6" s="152"/>
      <c r="D6" s="152"/>
      <c r="E6" s="152"/>
      <c r="F6" s="152"/>
      <c r="G6" s="152"/>
      <c r="H6" s="152"/>
      <c r="I6" s="152"/>
      <c r="J6" s="152"/>
      <c r="K6" s="152"/>
      <c r="L6" s="152"/>
      <c r="M6" s="152"/>
      <c r="N6" s="152"/>
      <c r="O6" s="152"/>
      <c r="P6" s="152"/>
      <c r="Q6" s="152"/>
      <c r="R6" s="152"/>
      <c r="S6" s="152"/>
      <c r="T6" s="96"/>
      <c r="U6" s="110"/>
    </row>
    <row r="7" spans="1:22" ht="202.5" customHeight="1" x14ac:dyDescent="0.25">
      <c r="A7" s="1" t="s">
        <v>49</v>
      </c>
      <c r="B7" s="1" t="s">
        <v>68</v>
      </c>
      <c r="C7" s="1" t="s">
        <v>29</v>
      </c>
      <c r="D7" s="1" t="s">
        <v>30</v>
      </c>
      <c r="E7" s="1" t="s">
        <v>53</v>
      </c>
      <c r="F7" s="1" t="s">
        <v>59</v>
      </c>
      <c r="G7" s="64">
        <v>3146</v>
      </c>
      <c r="H7" s="64" t="s">
        <v>96</v>
      </c>
      <c r="I7" s="64" t="str">
        <f>H7</f>
        <v>-</v>
      </c>
      <c r="J7" s="64">
        <v>1407458.86</v>
      </c>
      <c r="K7" s="64">
        <f>J7</f>
        <v>1407458.86</v>
      </c>
      <c r="L7" s="64">
        <v>187441.29</v>
      </c>
      <c r="M7" s="64">
        <f>L7</f>
        <v>187441.29</v>
      </c>
      <c r="N7" s="64">
        <f>SUM(G7+K7+M7)</f>
        <v>1598046.1500000001</v>
      </c>
      <c r="O7" s="64">
        <v>0</v>
      </c>
      <c r="P7" s="64">
        <v>0</v>
      </c>
      <c r="Q7" s="80">
        <f>SUM(N7:P7)</f>
        <v>1598046.1500000001</v>
      </c>
      <c r="R7" s="63" t="s">
        <v>43</v>
      </c>
      <c r="S7" s="1" t="s">
        <v>157</v>
      </c>
      <c r="T7" s="1" t="s">
        <v>158</v>
      </c>
      <c r="U7" s="111" t="s">
        <v>159</v>
      </c>
    </row>
    <row r="8" spans="1:22" ht="146.25" customHeight="1" x14ac:dyDescent="0.25">
      <c r="A8" s="1" t="s">
        <v>50</v>
      </c>
      <c r="B8" s="1" t="s">
        <v>120</v>
      </c>
      <c r="C8" s="1"/>
      <c r="D8" s="1"/>
      <c r="E8" s="1" t="s">
        <v>121</v>
      </c>
      <c r="F8" s="1" t="s">
        <v>122</v>
      </c>
      <c r="G8" s="64"/>
      <c r="H8" s="64"/>
      <c r="I8" s="64"/>
      <c r="J8" s="64">
        <v>50000</v>
      </c>
      <c r="K8" s="64">
        <v>50000</v>
      </c>
      <c r="L8" s="64">
        <v>1100000</v>
      </c>
      <c r="M8" s="64">
        <v>1100000</v>
      </c>
      <c r="N8" s="64"/>
      <c r="O8" s="64">
        <v>3000000</v>
      </c>
      <c r="P8" s="64"/>
      <c r="Q8" s="80">
        <f>K8+M8+O8</f>
        <v>4150000</v>
      </c>
      <c r="R8" s="1"/>
      <c r="S8" s="1" t="s">
        <v>128</v>
      </c>
      <c r="T8" s="62" t="s">
        <v>123</v>
      </c>
      <c r="U8" s="112" t="s">
        <v>146</v>
      </c>
    </row>
    <row r="9" spans="1:22" s="3" customFormat="1" x14ac:dyDescent="0.25">
      <c r="A9" s="153" t="s">
        <v>136</v>
      </c>
      <c r="B9" s="154"/>
      <c r="C9" s="154"/>
      <c r="D9" s="154"/>
      <c r="E9" s="154"/>
      <c r="F9" s="154"/>
      <c r="G9" s="154"/>
      <c r="H9" s="154"/>
      <c r="I9" s="154"/>
      <c r="J9" s="154"/>
      <c r="K9" s="154"/>
      <c r="L9" s="154"/>
      <c r="M9" s="154"/>
      <c r="N9" s="154"/>
      <c r="O9" s="154"/>
      <c r="P9" s="154"/>
      <c r="Q9" s="154"/>
      <c r="R9" s="154"/>
      <c r="S9" s="154"/>
      <c r="T9" s="62"/>
      <c r="U9" s="110"/>
    </row>
    <row r="10" spans="1:22" s="65" customFormat="1" ht="66" customHeight="1" x14ac:dyDescent="0.25">
      <c r="A10" s="98" t="s">
        <v>51</v>
      </c>
      <c r="B10" s="64" t="s">
        <v>129</v>
      </c>
      <c r="C10" s="64"/>
      <c r="D10" s="64"/>
      <c r="E10" s="64" t="s">
        <v>55</v>
      </c>
      <c r="F10" s="99" t="s">
        <v>130</v>
      </c>
      <c r="G10" s="98"/>
      <c r="H10" s="98"/>
      <c r="I10" s="100"/>
      <c r="J10" s="98">
        <v>68491</v>
      </c>
      <c r="K10" s="101">
        <v>258462</v>
      </c>
      <c r="L10" s="98"/>
      <c r="M10" s="98"/>
      <c r="N10" s="98"/>
      <c r="O10" s="98"/>
      <c r="P10" s="101">
        <v>232614</v>
      </c>
      <c r="Q10" s="101">
        <v>258462</v>
      </c>
      <c r="R10" s="1"/>
      <c r="S10" s="64" t="s">
        <v>131</v>
      </c>
      <c r="T10" s="1" t="s">
        <v>135</v>
      </c>
      <c r="U10" s="112" t="s">
        <v>163</v>
      </c>
      <c r="V10" s="2"/>
    </row>
    <row r="11" spans="1:22" s="65" customFormat="1" ht="32.25" customHeight="1" x14ac:dyDescent="0.25">
      <c r="A11" s="8"/>
      <c r="B11" s="8"/>
      <c r="C11" s="8"/>
      <c r="D11" s="8"/>
      <c r="E11" s="8"/>
      <c r="F11" s="66"/>
      <c r="G11" s="86">
        <f>SUM(G7:G10)</f>
        <v>3146</v>
      </c>
      <c r="H11" s="86">
        <f>SUM(H7:H9)</f>
        <v>0</v>
      </c>
      <c r="I11" s="86">
        <f t="shared" ref="I11:P11" si="0">SUM(I7:I10)</f>
        <v>0</v>
      </c>
      <c r="J11" s="86">
        <f t="shared" si="0"/>
        <v>1525949.86</v>
      </c>
      <c r="K11" s="86">
        <f t="shared" si="0"/>
        <v>1715920.86</v>
      </c>
      <c r="L11" s="86">
        <f>SUM(L7:L10)</f>
        <v>1287441.29</v>
      </c>
      <c r="M11" s="86">
        <f>SUM(M7:M10)</f>
        <v>1287441.29</v>
      </c>
      <c r="N11" s="86">
        <f t="shared" si="0"/>
        <v>1598046.1500000001</v>
      </c>
      <c r="O11" s="86">
        <f t="shared" si="0"/>
        <v>3000000</v>
      </c>
      <c r="P11" s="86">
        <f t="shared" si="0"/>
        <v>232614</v>
      </c>
      <c r="Q11" s="81">
        <f>SUM(Q7:Q10)</f>
        <v>6006508.1500000004</v>
      </c>
      <c r="R11" s="8"/>
      <c r="S11" s="8"/>
      <c r="T11" s="8"/>
      <c r="U11" s="67"/>
    </row>
    <row r="12" spans="1:22" s="65" customFormat="1" ht="35.25" customHeight="1" x14ac:dyDescent="0.25">
      <c r="A12" s="150"/>
      <c r="B12" s="141"/>
      <c r="C12" s="19"/>
      <c r="D12" s="19"/>
      <c r="E12" s="19"/>
      <c r="G12" s="87"/>
      <c r="H12" s="87"/>
      <c r="I12" s="87"/>
      <c r="J12" s="87"/>
      <c r="K12" s="87"/>
      <c r="L12" s="87"/>
      <c r="M12" s="87"/>
      <c r="N12" s="87"/>
      <c r="O12" s="87"/>
      <c r="P12" s="87"/>
      <c r="Q12" s="4"/>
      <c r="R12" s="19"/>
      <c r="S12" s="5"/>
      <c r="T12" s="5"/>
      <c r="U12" s="68"/>
    </row>
    <row r="13" spans="1:22" ht="66" hidden="1" x14ac:dyDescent="0.25">
      <c r="A13" s="69" t="s">
        <v>44</v>
      </c>
      <c r="B13" s="69"/>
      <c r="C13" s="69"/>
      <c r="D13" s="69"/>
      <c r="E13" s="69"/>
      <c r="F13" s="69"/>
      <c r="G13" s="88"/>
      <c r="H13" s="88"/>
      <c r="I13" s="88"/>
      <c r="J13" s="88"/>
      <c r="K13" s="88"/>
      <c r="L13" s="88"/>
      <c r="M13" s="88"/>
      <c r="N13" s="88"/>
      <c r="O13" s="88"/>
      <c r="P13" s="88"/>
      <c r="Q13" s="70"/>
      <c r="R13" s="69"/>
      <c r="S13" s="69"/>
      <c r="T13" s="19"/>
      <c r="U13" s="71"/>
    </row>
    <row r="14" spans="1:22" s="74" customFormat="1" ht="198" hidden="1" customHeight="1" x14ac:dyDescent="0.25">
      <c r="A14" s="6"/>
      <c r="B14" s="6" t="s">
        <v>39</v>
      </c>
      <c r="C14" s="6" t="s">
        <v>7</v>
      </c>
      <c r="D14" s="6" t="s">
        <v>15</v>
      </c>
      <c r="E14" s="6"/>
      <c r="F14" s="6" t="s">
        <v>38</v>
      </c>
      <c r="G14" s="89">
        <v>0</v>
      </c>
      <c r="H14" s="89">
        <v>0</v>
      </c>
      <c r="I14" s="89">
        <v>0</v>
      </c>
      <c r="J14" s="89">
        <v>22178.03</v>
      </c>
      <c r="K14" s="89">
        <f>SUM(J14:J14)</f>
        <v>22178.03</v>
      </c>
      <c r="L14" s="89">
        <v>94319.86</v>
      </c>
      <c r="M14" s="89">
        <f>SUM(L14:L14)</f>
        <v>94319.86</v>
      </c>
      <c r="N14" s="89">
        <f>J14+L14</f>
        <v>116497.89</v>
      </c>
      <c r="O14" s="89"/>
      <c r="P14" s="89"/>
      <c r="Q14" s="72">
        <f>SUM(N14:O14)</f>
        <v>116497.89</v>
      </c>
      <c r="R14" s="6" t="s">
        <v>23</v>
      </c>
      <c r="S14" s="6" t="s">
        <v>18</v>
      </c>
      <c r="T14" s="73"/>
      <c r="U14" s="71"/>
    </row>
    <row r="15" spans="1:22" s="74" customFormat="1" ht="198" hidden="1" customHeight="1" x14ac:dyDescent="0.25">
      <c r="A15" s="6"/>
      <c r="B15" s="6" t="s">
        <v>40</v>
      </c>
      <c r="C15" s="6" t="s">
        <v>29</v>
      </c>
      <c r="D15" s="6" t="s">
        <v>30</v>
      </c>
      <c r="E15" s="6"/>
      <c r="F15" s="6" t="s">
        <v>35</v>
      </c>
      <c r="G15" s="89">
        <v>0</v>
      </c>
      <c r="H15" s="90">
        <v>41833</v>
      </c>
      <c r="I15" s="90">
        <f>H15</f>
        <v>41833</v>
      </c>
      <c r="J15" s="89">
        <v>0</v>
      </c>
      <c r="K15" s="91">
        <v>0</v>
      </c>
      <c r="L15" s="90">
        <v>590567.06999999995</v>
      </c>
      <c r="M15" s="90" t="e">
        <f>L15+#REF!</f>
        <v>#REF!</v>
      </c>
      <c r="N15" s="90">
        <v>632400.06999999995</v>
      </c>
      <c r="O15" s="89"/>
      <c r="P15" s="89"/>
      <c r="Q15" s="75" t="e">
        <f>N15+#REF!</f>
        <v>#REF!</v>
      </c>
      <c r="R15" s="76" t="s">
        <v>33</v>
      </c>
      <c r="S15" s="6" t="s">
        <v>34</v>
      </c>
      <c r="T15" s="73"/>
      <c r="U15" s="68"/>
    </row>
    <row r="16" spans="1:22" x14ac:dyDescent="0.25">
      <c r="A16" s="142" t="s">
        <v>134</v>
      </c>
      <c r="B16" s="143"/>
      <c r="C16" s="143"/>
      <c r="D16" s="143"/>
      <c r="E16" s="143"/>
      <c r="Q16" s="77"/>
    </row>
    <row r="17" spans="1:11" ht="57" customHeight="1" x14ac:dyDescent="0.25">
      <c r="A17" s="141"/>
      <c r="B17" s="141"/>
      <c r="C17" s="141"/>
      <c r="D17" s="141"/>
      <c r="E17" s="141"/>
      <c r="F17" s="141"/>
      <c r="G17" s="141"/>
      <c r="H17" s="141"/>
    </row>
    <row r="18" spans="1:11" ht="20.25" customHeight="1" x14ac:dyDescent="0.25">
      <c r="A18" s="141"/>
      <c r="B18" s="141"/>
      <c r="C18" s="141"/>
      <c r="D18" s="141"/>
      <c r="E18" s="141"/>
      <c r="F18" s="141"/>
      <c r="G18" s="141"/>
      <c r="H18" s="141"/>
      <c r="I18" s="141"/>
      <c r="J18" s="141"/>
      <c r="K18" s="141"/>
    </row>
    <row r="19" spans="1:11" ht="198" hidden="1" customHeight="1" x14ac:dyDescent="0.25">
      <c r="A19" s="141"/>
      <c r="B19" s="141"/>
      <c r="C19" s="141"/>
      <c r="D19" s="141"/>
      <c r="E19" s="141"/>
      <c r="F19" s="141"/>
      <c r="G19" s="141"/>
      <c r="H19" s="141"/>
    </row>
    <row r="20" spans="1:11" ht="35.25" customHeight="1" x14ac:dyDescent="0.25"/>
  </sheetData>
  <mergeCells count="21">
    <mergeCell ref="A19:H19"/>
    <mergeCell ref="L4:M4"/>
    <mergeCell ref="N4:Q4"/>
    <mergeCell ref="H4:I4"/>
    <mergeCell ref="J4:K4"/>
    <mergeCell ref="A12:B12"/>
    <mergeCell ref="A6:S6"/>
    <mergeCell ref="A9:S9"/>
    <mergeCell ref="A3:A5"/>
    <mergeCell ref="B3:B5"/>
    <mergeCell ref="C3:C5"/>
    <mergeCell ref="D3:D5"/>
    <mergeCell ref="E3:E5"/>
    <mergeCell ref="F3:F5"/>
    <mergeCell ref="G3:Q3"/>
    <mergeCell ref="R3:R5"/>
    <mergeCell ref="S3:U4"/>
    <mergeCell ref="A1:U1"/>
    <mergeCell ref="A17:H17"/>
    <mergeCell ref="A18:K18"/>
    <mergeCell ref="A16:E16"/>
  </mergeCells>
  <pageMargins left="0.7" right="0.7" top="0.75" bottom="0.75" header="0.3" footer="0.3"/>
  <pageSetup paperSize="8"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ES fondu projekti</vt:lpstr>
      <vt:lpstr>2. Pašvaldību projekti un ĀU pr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Inita Henilane</dc:creator>
  <cp:lastModifiedBy>Jevgēnija Sviridenkova</cp:lastModifiedBy>
  <cp:lastPrinted>2018-04-20T10:01:47Z</cp:lastPrinted>
  <dcterms:created xsi:type="dcterms:W3CDTF">2017-01-09T10:10:27Z</dcterms:created>
  <dcterms:modified xsi:type="dcterms:W3CDTF">2019-02-05T08:07:35Z</dcterms:modified>
</cp:coreProperties>
</file>