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X:\DOMES_SEDES\AVIZEI un MAJAS LAPAI\2020.gads\03_MARTS\"/>
    </mc:Choice>
  </mc:AlternateContent>
  <xr:revisionPtr revIDLastSave="0" documentId="8_{63833289-4E7A-4DE3-B4CB-088EEB04BBEA}" xr6:coauthVersionLast="45" xr6:coauthVersionMax="45" xr10:uidLastSave="{00000000-0000-0000-0000-000000000000}"/>
  <bookViews>
    <workbookView xWindow="-120" yWindow="-120" windowWidth="29040" windowHeight="15840" xr2:uid="{00000000-000D-0000-FFFF-FFFF00000000}"/>
  </bookViews>
  <sheets>
    <sheet name="Kopa_apstiprinasanai_2020" sheetId="1" r:id="rId1"/>
  </sheets>
  <externalReferences>
    <externalReference r:id="rId2"/>
    <externalReference r:id="rId3"/>
    <externalReference r:id="rId4"/>
    <externalReference r:id="rId5"/>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Kopa_apstiprinasanai_2020!$A$1:$E$51</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6" i="1" l="1"/>
  <c r="E29" i="1" l="1"/>
  <c r="E28" i="1"/>
  <c r="E27" i="1"/>
  <c r="D27" i="1"/>
  <c r="C27" i="1"/>
  <c r="E26" i="1"/>
  <c r="D26" i="1"/>
  <c r="C26" i="1"/>
  <c r="E24" i="1"/>
  <c r="D24" i="1"/>
  <c r="C24" i="1"/>
  <c r="E23" i="1"/>
  <c r="D23" i="1"/>
  <c r="C23" i="1"/>
  <c r="E22" i="1"/>
  <c r="D22" i="1"/>
  <c r="C22" i="1"/>
  <c r="E21" i="1"/>
  <c r="D21" i="1"/>
  <c r="C20" i="1"/>
  <c r="E19" i="1"/>
  <c r="C19" i="1"/>
  <c r="E18" i="1"/>
  <c r="E17" i="1"/>
  <c r="D17" i="1"/>
  <c r="C17" i="1"/>
  <c r="D16" i="1"/>
  <c r="C16" i="1"/>
  <c r="E15" i="1"/>
  <c r="D15" i="1"/>
  <c r="C15" i="1"/>
  <c r="E14" i="1"/>
  <c r="D14" i="1"/>
  <c r="C14" i="1"/>
  <c r="E12" i="1"/>
  <c r="D12" i="1"/>
  <c r="C12" i="1"/>
  <c r="E11" i="1"/>
  <c r="D11" i="1"/>
  <c r="C11" i="1"/>
  <c r="E10" i="1"/>
  <c r="D10" i="1"/>
  <c r="C10" i="1"/>
  <c r="E9" i="1"/>
  <c r="D9" i="1"/>
  <c r="C9" i="1"/>
  <c r="E8" i="1"/>
  <c r="D8" i="1"/>
  <c r="C8" i="1"/>
  <c r="D13" i="1" l="1"/>
  <c r="E20" i="1"/>
  <c r="D20" i="1"/>
  <c r="E13" i="1"/>
  <c r="E30" i="1" s="1"/>
  <c r="E32" i="1" s="1"/>
  <c r="E34" i="1" s="1"/>
  <c r="E35" i="1" s="1"/>
  <c r="E38" i="1" s="1"/>
  <c r="E40" i="1" s="1"/>
  <c r="E41" i="1" s="1"/>
  <c r="C13" i="1"/>
  <c r="C30" i="1" s="1"/>
  <c r="C32" i="1" s="1"/>
  <c r="C34" i="1" s="1"/>
  <c r="C35" i="1" s="1"/>
  <c r="C38" i="1" s="1"/>
  <c r="C40" i="1" s="1"/>
  <c r="C41" i="1" s="1"/>
  <c r="D30" i="1" l="1"/>
  <c r="D32" i="1" s="1"/>
  <c r="D34" i="1" s="1"/>
  <c r="D35" i="1" s="1"/>
  <c r="D38" i="1" s="1"/>
  <c r="D40" i="1" s="1"/>
  <c r="D41" i="1" s="1"/>
  <c r="C42" i="1"/>
</calcChain>
</file>

<file path=xl/sharedStrings.xml><?xml version="1.0" encoding="utf-8"?>
<sst xmlns="http://schemas.openxmlformats.org/spreadsheetml/2006/main" count="57" uniqueCount="56">
  <si>
    <t>APSTIPRINĀTS</t>
  </si>
  <si>
    <t xml:space="preserve">Ādažu novada izglītības iestāžu izdevumu tāmes 2020.gadam. </t>
  </si>
  <si>
    <t>EKK kods</t>
  </si>
  <si>
    <t>Izmaksu veidi</t>
  </si>
  <si>
    <t>Atalgojums no pašvaldības budžeta līdzekļiem</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</si>
  <si>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</si>
  <si>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</si>
  <si>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</si>
  <si>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</si>
  <si>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</si>
  <si>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</si>
  <si>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</si>
  <si>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</si>
  <si>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</si>
  <si>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</si>
  <si>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</si>
  <si>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</si>
  <si>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</si>
  <si>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</si>
  <si>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</si>
  <si>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</si>
  <si>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</si>
  <si>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</si>
  <si>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</si>
  <si>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</si>
  <si>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</si>
  <si>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</si>
  <si>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r>
      <rPr>
        <sz val="12"/>
        <rFont val="Times New Roman"/>
        <family val="1"/>
        <charset val="186"/>
      </rPr>
      <t>Bibliotēku krājumi</t>
    </r>
    <r>
      <rPr>
        <i/>
        <sz val="12"/>
        <rFont val="Times New Roman"/>
        <family val="1"/>
        <charset val="186"/>
      </rPr>
      <t xml:space="preserve">  (neieskaitot mērķdotāciju mācību materiāliem)</t>
    </r>
  </si>
  <si>
    <t>5233 - M</t>
  </si>
  <si>
    <t>Bibliotēku krājumi - Valsts mērķdotācija</t>
  </si>
  <si>
    <t>Kopā izdevumi:</t>
  </si>
  <si>
    <t>Kopā pašvaldības līdzekļi</t>
  </si>
  <si>
    <t>Skolēnu skaits (uz 01.01.2020.)</t>
  </si>
  <si>
    <t>Izmaksas 1 audzēknim (gadā)</t>
  </si>
  <si>
    <t>Izmaksas 1 audzēknim (mēnesī)</t>
  </si>
  <si>
    <t>Izmaksas 1 audzēknim (mēnesī) 09.-12.2019.</t>
  </si>
  <si>
    <t>Izmaksu pieaugums/ (samazinājums)</t>
  </si>
  <si>
    <t>09.2017. citu pašvaldību audzēkņu skaits</t>
  </si>
  <si>
    <t>Ieņēmumu izmaiņa mēnesī</t>
  </si>
  <si>
    <t>Ieņēmumu izmaiņa gadā</t>
  </si>
  <si>
    <t xml:space="preserve">Izmaksu aprēķins veikts atbilstoši LR Ministru kabineta 2016.gada 28.jūnija noteikumiem Nr.418 "Kārtība, kādā veicami pašvaldību savstarpējie norēķini par izglītības iestāžu sniegtajiem pakalpojumiem", balstoties uz iepriekšējā gada faktiskajām izmaksām. </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</si>
  <si>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</si>
  <si>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</si>
  <si>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</si>
  <si>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 xml:space="preserve">Domes priekšsēdētājs </t>
  </si>
  <si>
    <t>M.Sprindžuks</t>
  </si>
  <si>
    <t>Skolēnu skaits (uz 01.09.2017.)</t>
  </si>
  <si>
    <t>Skolēnu skaits (uz 01.01.2018.)</t>
  </si>
  <si>
    <t>Skolēnu skaits (uz 01.09.2018.)</t>
  </si>
  <si>
    <t>Skolēnu skaits (uz 01.01.2019.)</t>
  </si>
  <si>
    <t>Skolēnu skaits (uz 01.09.2019.)</t>
  </si>
  <si>
    <t>Ādažu PII "Strautiņš", EUR 01.01.2020. pēc 2019.gada faktiskajām izmaksām (precizēts)</t>
  </si>
  <si>
    <t>Kadagas PII "Mežavēji", EUR 01.01.2020. pēc 2019.gada faktiskajām izmaksām (precizēts)</t>
  </si>
  <si>
    <t>Ādažu vidusskola, EUR 01.01.2020. pēc 2019.gada faktiskajām izmaksām (precizēts)</t>
  </si>
  <si>
    <t>Aprēķinot izmaksas 2020. gadā par vienu izglītojamo konkrētā izglītības iestādē, aprēķinā iekļauj pašvaldības budžetā saimnieciskajā gadā plānotos izglītības iestādes ēdināšanas izdevumus izglītojamiem, kuri klātienē apgūst pamatizglītības programmas 1., 2., 3. un 4. klasē.</t>
  </si>
  <si>
    <t>Ar Ādažu novada domes 2020.gada 17.marta ārkārtas sēdes lēmumu (protokols Nr.6 §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</si>
</sst>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sz val="12"/>
      <color rgb="FFFF0000"/>
      <name val="Times New Roman"/>
      <family val="1"/>
      <charset val="186"/>
    </font>
    <font>
      <b/>
      <sz val="12"/>
      <name val="Times New Roman"/>
      <family val="1"/>
      <charset val="186"/>
    </font>
    <font>
      <i/>
      <sz val="12"/>
      <name val="Times New Roman"/>
      <family val="1"/>
      <charset val="186"/>
    </font>
    <font>
      <i/>
      <sz val="12"/>
      <color rgb="FFC00000"/>
      <name val="Times New Roman"/>
      <family val="1"/>
      <charset val="186"/>
    </font>
    <font>
      <sz val="12"/>
      <color rgb="FFC00000"/>
      <name val="Times New Roman"/>
      <family val="1"/>
      <charset val="186"/>
    </font>
    <font>
      <b/>
      <sz val="12"/>
      <color rgb="FFC00000"/>
      <name val="Times New Roman"/>
      <family val="1"/>
      <charset val="186"/>
    </font>
    <font>
      <i/>
      <sz val="12"/>
      <color theme="3"/>
      <name val="Times New Roman"/>
      <family val="1"/>
      <charset val="186"/>
    </font>
    <font>
      <b/>
      <i/>
      <sz val="12"/>
      <color theme="3"/>
      <name val="Times New Roman"/>
      <family val="1"/>
      <charset val="186"/>
    </font>
    <font>
      <i/>
      <sz val="14"/>
      <color theme="3"/>
      <name val="Times New Roman"/>
      <family val="1"/>
      <charset val="186"/>
    </font>
    <font>
      <b/>
      <i/>
      <sz val="12"/>
      <color rgb="FFC00000"/>
      <name val="Times New Roman"/>
      <family val="1"/>
      <charset val="186"/>
    </font>
    <font>
      <b/>
      <sz val="14"/>
      <color theme="3"/>
      <name val="Times New Roman"/>
      <family val="1"/>
      <charset val="186"/>
    </font>
    <font>
      <sz val="9"/>
      <color theme="1"/>
      <name val="Arial"/>
      <family val="2"/>
      <charset val="186"/>
    </font>
    <font>
      <sz val="14"/>
      <color theme="3"/>
      <name val="Times New Roman"/>
      <family val="1"/>
      <charset val="186"/>
    </font>
    <font>
      <sz val="9"/>
      <name val="Times New Roman"/>
      <family val="1"/>
      <charset val="186"/>
    </font>
    <font>
      <sz val="12"/>
      <color theme="1"/>
      <name val="Times New Roman"/>
      <family val="1"/>
      <charset val="186"/>
    </font>
  </fonts>
  <fills count="4">
    <fill>
      <patternFill patternType="none"/>
    </fill>
    <fill>
      <patternFill patternType="gray125"/>
    </fill>
    <fill>
      <patternFill patternType="solid">
        <fgColor indexed="50"/>
        <bgColor indexed="64"/>
      </patternFill>
    </fill>
    <fill>
      <patternFill patternType="solid">
        <fgColor theme="5" tint="0.59999389629810485"/>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s>
  <cellStyleXfs count="3">
    <xf numFmtId="0" fontId="0" fillId="0" borderId="0"/>
    <xf numFmtId="43" fontId="17" fillId="0" borderId="0" applyFont="0" applyFill="0" applyBorder="0" applyAlignment="0" applyProtection="0"/>
    <xf numFmtId="0" fontId="1" fillId="0" borderId="0"/>
  </cellStyleXfs>
  <cellXfs count="78">
    <xf numFmtId="0" fontId="0" fillId="0" borderId="0" xfId="0"/>
    <xf numFmtId="0" fontId="2" fillId="0" borderId="0" xfId="2" applyFont="1"/>
    <xf numFmtId="0" fontId="3" fillId="0" borderId="0" xfId="2" applyFont="1" applyAlignment="1">
      <alignment horizontal="right" vertical="center" wrapText="1"/>
    </xf>
    <xf numFmtId="0" fontId="5" fillId="0" borderId="0" xfId="2" applyFont="1" applyAlignment="1"/>
    <xf numFmtId="0" fontId="5" fillId="0" borderId="0" xfId="2" applyFont="1" applyAlignment="1">
      <alignment wrapText="1"/>
    </xf>
    <xf numFmtId="0" fontId="6" fillId="0" borderId="0" xfId="2" applyFont="1"/>
    <xf numFmtId="0" fontId="2" fillId="0" borderId="0" xfId="2" applyFont="1" applyAlignment="1">
      <alignment horizontal="center"/>
    </xf>
    <xf numFmtId="0" fontId="2" fillId="0" borderId="0" xfId="2" applyFont="1" applyAlignment="1">
      <alignment horizontal="center" wrapText="1"/>
    </xf>
    <xf numFmtId="2" fontId="7" fillId="2" borderId="1" xfId="2" applyNumberFormat="1"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3" fillId="0" borderId="0" xfId="2" applyFont="1"/>
    <xf numFmtId="0" fontId="3" fillId="0" borderId="5" xfId="2" applyFont="1" applyBorder="1" applyAlignment="1">
      <alignment horizontal="center"/>
    </xf>
    <xf numFmtId="0" fontId="3" fillId="0" borderId="6" xfId="2" applyFont="1" applyBorder="1" applyAlignment="1">
      <alignment horizontal="left" wrapText="1"/>
    </xf>
    <xf numFmtId="4" fontId="3" fillId="0" borderId="7" xfId="2" applyNumberFormat="1" applyFont="1" applyFill="1" applyBorder="1" applyAlignment="1">
      <alignment horizontal="center"/>
    </xf>
    <xf numFmtId="4" fontId="3" fillId="0" borderId="8" xfId="2" applyNumberFormat="1" applyFont="1" applyFill="1" applyBorder="1" applyAlignment="1">
      <alignment horizontal="center"/>
    </xf>
    <xf numFmtId="0" fontId="8" fillId="0" borderId="5" xfId="2" applyFont="1" applyBorder="1" applyAlignment="1">
      <alignment horizontal="center"/>
    </xf>
    <xf numFmtId="0" fontId="8" fillId="0" borderId="6" xfId="2" applyFont="1" applyBorder="1" applyAlignment="1">
      <alignment horizontal="left" wrapText="1"/>
    </xf>
    <xf numFmtId="4" fontId="8" fillId="0" borderId="7" xfId="2" applyNumberFormat="1" applyFont="1" applyFill="1" applyBorder="1" applyAlignment="1">
      <alignment horizontal="center"/>
    </xf>
    <xf numFmtId="4" fontId="8" fillId="0" borderId="8" xfId="2" applyNumberFormat="1" applyFont="1" applyFill="1" applyBorder="1" applyAlignment="1">
      <alignment horizontal="center"/>
    </xf>
    <xf numFmtId="0" fontId="3" fillId="0" borderId="9" xfId="2" applyFont="1" applyBorder="1" applyAlignment="1">
      <alignment wrapText="1"/>
    </xf>
    <xf numFmtId="0" fontId="8" fillId="0" borderId="5" xfId="2" applyFont="1" applyBorder="1" applyAlignment="1">
      <alignment horizontal="right"/>
    </xf>
    <xf numFmtId="0" fontId="8" fillId="0" borderId="6" xfId="2" applyFont="1" applyBorder="1" applyAlignment="1">
      <alignment horizontal="right" wrapText="1"/>
    </xf>
    <xf numFmtId="0" fontId="3" fillId="0" borderId="10" xfId="2" applyFont="1" applyBorder="1" applyAlignment="1">
      <alignment horizontal="center"/>
    </xf>
    <xf numFmtId="0" fontId="8" fillId="0" borderId="11" xfId="2" applyFont="1" applyBorder="1" applyAlignment="1">
      <alignment horizontal="left" wrapText="1"/>
    </xf>
    <xf numFmtId="4" fontId="9" fillId="0" borderId="12" xfId="2" applyNumberFormat="1" applyFont="1" applyFill="1" applyBorder="1" applyAlignment="1">
      <alignment horizontal="center"/>
    </xf>
    <xf numFmtId="4" fontId="8" fillId="0" borderId="12" xfId="2" applyNumberFormat="1" applyFont="1" applyFill="1" applyBorder="1" applyAlignment="1">
      <alignment horizontal="center"/>
    </xf>
    <xf numFmtId="4" fontId="3" fillId="0" borderId="13" xfId="2" applyNumberFormat="1" applyFont="1" applyFill="1" applyBorder="1" applyAlignment="1">
      <alignment horizontal="center"/>
    </xf>
    <xf numFmtId="0" fontId="8" fillId="0" borderId="14" xfId="2" applyFont="1" applyBorder="1" applyAlignment="1">
      <alignment horizontal="center"/>
    </xf>
    <xf numFmtId="0" fontId="8" fillId="0" borderId="15" xfId="2" applyFont="1" applyBorder="1" applyAlignment="1">
      <alignment horizontal="left" wrapText="1"/>
    </xf>
    <xf numFmtId="4" fontId="9" fillId="0" borderId="16" xfId="2" applyNumberFormat="1" applyFont="1" applyBorder="1" applyAlignment="1">
      <alignment horizontal="center"/>
    </xf>
    <xf numFmtId="4" fontId="8" fillId="0" borderId="16" xfId="2" applyNumberFormat="1" applyFont="1" applyFill="1" applyBorder="1" applyAlignment="1">
      <alignment horizontal="center"/>
    </xf>
    <xf numFmtId="4" fontId="8" fillId="0" borderId="17" xfId="2" applyNumberFormat="1" applyFont="1" applyFill="1" applyBorder="1" applyAlignment="1">
      <alignment horizontal="center"/>
    </xf>
    <xf numFmtId="0" fontId="8" fillId="0" borderId="0" xfId="2" applyFont="1"/>
    <xf numFmtId="0" fontId="7" fillId="0" borderId="18" xfId="2" applyFont="1" applyBorder="1" applyAlignment="1">
      <alignment horizontal="center"/>
    </xf>
    <xf numFmtId="0" fontId="7" fillId="0" borderId="19" xfId="2" applyFont="1" applyBorder="1" applyAlignment="1">
      <alignment horizontal="left" wrapText="1"/>
    </xf>
    <xf numFmtId="4" fontId="7" fillId="0" borderId="20" xfId="2" applyNumberFormat="1" applyFont="1" applyBorder="1" applyAlignment="1">
      <alignment horizontal="center"/>
    </xf>
    <xf numFmtId="0" fontId="10" fillId="0" borderId="5" xfId="2" applyFont="1" applyBorder="1" applyAlignment="1">
      <alignment horizontal="center"/>
    </xf>
    <xf numFmtId="0" fontId="10" fillId="0" borderId="6" xfId="2" applyFont="1" applyBorder="1" applyAlignment="1">
      <alignment horizontal="center" wrapText="1"/>
    </xf>
    <xf numFmtId="4" fontId="10" fillId="0" borderId="7" xfId="2" applyNumberFormat="1" applyFont="1" applyBorder="1" applyAlignment="1">
      <alignment horizontal="center"/>
    </xf>
    <xf numFmtId="0" fontId="10" fillId="0" borderId="21" xfId="2" applyFont="1" applyBorder="1"/>
    <xf numFmtId="4" fontId="11" fillId="0" borderId="22" xfId="2" applyNumberFormat="1" applyFont="1" applyBorder="1" applyAlignment="1">
      <alignment horizontal="center"/>
    </xf>
    <xf numFmtId="3" fontId="3" fillId="0" borderId="7" xfId="2" applyNumberFormat="1" applyFont="1" applyBorder="1" applyAlignment="1">
      <alignment horizontal="center"/>
    </xf>
    <xf numFmtId="0" fontId="3" fillId="0" borderId="8" xfId="2" applyNumberFormat="1" applyFont="1" applyBorder="1" applyAlignment="1">
      <alignment horizontal="center"/>
    </xf>
    <xf numFmtId="0" fontId="7" fillId="0" borderId="6" xfId="2" applyFont="1" applyBorder="1" applyAlignment="1">
      <alignment horizontal="left" wrapText="1"/>
    </xf>
    <xf numFmtId="4" fontId="7" fillId="0" borderId="7" xfId="2" applyNumberFormat="1" applyFont="1" applyFill="1" applyBorder="1" applyAlignment="1">
      <alignment horizontal="center"/>
    </xf>
    <xf numFmtId="4" fontId="7" fillId="0" borderId="8" xfId="2" applyNumberFormat="1" applyFont="1" applyFill="1" applyBorder="1" applyAlignment="1">
      <alignment horizontal="center"/>
    </xf>
    <xf numFmtId="0" fontId="12" fillId="0" borderId="5" xfId="2" applyFont="1" applyBorder="1" applyAlignment="1">
      <alignment horizontal="center"/>
    </xf>
    <xf numFmtId="0" fontId="13" fillId="0" borderId="6" xfId="2" applyFont="1" applyBorder="1" applyAlignment="1">
      <alignment horizontal="left" wrapText="1"/>
    </xf>
    <xf numFmtId="4" fontId="13" fillId="0" borderId="7" xfId="2" applyNumberFormat="1" applyFont="1" applyFill="1" applyBorder="1" applyAlignment="1">
      <alignment horizontal="center"/>
    </xf>
    <xf numFmtId="4" fontId="13" fillId="0" borderId="8" xfId="2" applyNumberFormat="1" applyFont="1" applyFill="1" applyBorder="1" applyAlignment="1">
      <alignment horizontal="center"/>
    </xf>
    <xf numFmtId="0" fontId="14" fillId="0" borderId="0" xfId="2" applyFont="1"/>
    <xf numFmtId="0" fontId="15" fillId="0" borderId="6" xfId="2" applyFont="1" applyBorder="1" applyAlignment="1">
      <alignment horizontal="left" wrapText="1"/>
    </xf>
    <xf numFmtId="3" fontId="15" fillId="0" borderId="7" xfId="2" applyNumberFormat="1" applyFont="1" applyFill="1" applyBorder="1" applyAlignment="1">
      <alignment horizontal="center"/>
    </xf>
    <xf numFmtId="3" fontId="15" fillId="0" borderId="8" xfId="2" applyNumberFormat="1" applyFont="1" applyFill="1" applyBorder="1" applyAlignment="1">
      <alignment horizontal="center"/>
    </xf>
    <xf numFmtId="4" fontId="15" fillId="0" borderId="7" xfId="2" applyNumberFormat="1" applyFont="1" applyFill="1" applyBorder="1" applyAlignment="1">
      <alignment horizontal="center"/>
    </xf>
    <xf numFmtId="4" fontId="15" fillId="0" borderId="12" xfId="2" applyNumberFormat="1" applyFont="1" applyFill="1" applyBorder="1" applyAlignment="1">
      <alignment horizontal="center"/>
    </xf>
    <xf numFmtId="0" fontId="9" fillId="0" borderId="6" xfId="2" applyFont="1" applyBorder="1" applyAlignment="1">
      <alignment horizontal="center" wrapText="1"/>
    </xf>
    <xf numFmtId="0" fontId="3" fillId="0" borderId="14" xfId="2" applyFont="1" applyBorder="1" applyAlignment="1">
      <alignment horizontal="center"/>
    </xf>
    <xf numFmtId="0" fontId="4" fillId="0" borderId="15" xfId="2" applyFont="1" applyBorder="1" applyAlignment="1">
      <alignment horizontal="right" wrapText="1"/>
    </xf>
    <xf numFmtId="0" fontId="3" fillId="0" borderId="26" xfId="2" applyFont="1" applyBorder="1" applyAlignment="1">
      <alignment horizontal="center"/>
    </xf>
    <xf numFmtId="0" fontId="3" fillId="0" borderId="27" xfId="2" applyFont="1" applyBorder="1" applyAlignment="1">
      <alignment horizontal="center"/>
    </xf>
    <xf numFmtId="0" fontId="16" fillId="0" borderId="0" xfId="2" applyFont="1" applyAlignment="1">
      <alignment horizontal="right" wrapText="1"/>
    </xf>
    <xf numFmtId="43" fontId="2" fillId="0" borderId="0" xfId="1" applyFont="1"/>
    <xf numFmtId="0" fontId="18" fillId="0" borderId="0" xfId="2" applyFont="1"/>
    <xf numFmtId="0" fontId="19" fillId="0" borderId="0" xfId="2" applyFont="1" applyAlignment="1">
      <alignment wrapText="1"/>
    </xf>
    <xf numFmtId="0" fontId="3" fillId="0" borderId="0" xfId="2" applyFont="1" applyAlignment="1">
      <alignment wrapText="1"/>
    </xf>
    <xf numFmtId="3" fontId="20" fillId="0" borderId="7" xfId="2" applyNumberFormat="1" applyFont="1" applyBorder="1" applyAlignment="1">
      <alignment horizontal="center"/>
    </xf>
    <xf numFmtId="0" fontId="20" fillId="0" borderId="8" xfId="2" applyNumberFormat="1" applyFont="1" applyBorder="1" applyAlignment="1">
      <alignment horizontal="center"/>
    </xf>
    <xf numFmtId="0" fontId="2" fillId="0" borderId="0" xfId="2" applyFont="1" applyAlignment="1">
      <alignment wrapText="1"/>
    </xf>
    <xf numFmtId="0" fontId="3" fillId="0" borderId="0" xfId="2" applyFont="1" applyAlignment="1">
      <alignment horizontal="right" vertical="center"/>
    </xf>
    <xf numFmtId="0" fontId="19" fillId="0" borderId="0" xfId="2" applyFont="1" applyAlignment="1">
      <alignment horizontal="left" wrapText="1"/>
    </xf>
    <xf numFmtId="0" fontId="5" fillId="0" borderId="0" xfId="2" applyFont="1" applyAlignment="1">
      <alignment horizontal="center"/>
    </xf>
    <xf numFmtId="4" fontId="15" fillId="3" borderId="23" xfId="2" applyNumberFormat="1" applyFont="1" applyFill="1" applyBorder="1" applyAlignment="1">
      <alignment horizontal="center"/>
    </xf>
    <xf numFmtId="4" fontId="15" fillId="3" borderId="24" xfId="2" applyNumberFormat="1" applyFont="1" applyFill="1" applyBorder="1" applyAlignment="1">
      <alignment horizontal="center"/>
    </xf>
    <xf numFmtId="4" fontId="15" fillId="3" borderId="25" xfId="2" applyNumberFormat="1" applyFont="1" applyFill="1" applyBorder="1" applyAlignment="1">
      <alignment horizontal="center"/>
    </xf>
    <xf numFmtId="0" fontId="19" fillId="0" borderId="0" xfId="2" applyFont="1" applyAlignment="1">
      <alignment horizontal="justify" wrapText="1"/>
    </xf>
  </cellXfs>
  <cellStyles count="3">
    <cellStyle name="Comma" xfId="1" builtinId="3"/>
    <cellStyle name="Normal" xfId="0" builtinId="0"/>
    <cellStyle name="Parasts 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mite\Desktop\2010\2014\22.12.2014\Budzeta_projekts%202014_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mite\Desktop\2010\2020\Izgl_iest_tames\Aprekins\Izgl_iest_tames_2020_aprekins_ar_baseinu.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armite\Desktop\2010\2020\Izgl_iest_tames\Aprekins\Izgl_iest_tames_2020_aprekins_ar_baseinu_precizets_03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a_apstiprinasanai_01_2019"/>
      <sheetName val="0910_2019"/>
      <sheetName val="0920_2019"/>
      <sheetName val="0950_0981_2019"/>
      <sheetName val="0812_2019"/>
    </sheetNames>
    <sheetDataSet>
      <sheetData sheetId="0"/>
      <sheetData sheetId="1">
        <row r="33">
          <cell r="D33">
            <v>533438.31000000006</v>
          </cell>
          <cell r="G33">
            <v>5042.1904761904761</v>
          </cell>
        </row>
        <row r="40">
          <cell r="D40">
            <v>22287.95</v>
          </cell>
        </row>
        <row r="41">
          <cell r="D41">
            <v>125826.38</v>
          </cell>
        </row>
        <row r="43">
          <cell r="G43">
            <v>1214.6636857142857</v>
          </cell>
        </row>
        <row r="48">
          <cell r="D48">
            <v>108.6</v>
          </cell>
        </row>
        <row r="52">
          <cell r="D52">
            <v>606.97</v>
          </cell>
        </row>
        <row r="53">
          <cell r="D53">
            <v>25976.62</v>
          </cell>
          <cell r="G53">
            <v>1360.6800952380954</v>
          </cell>
        </row>
        <row r="57">
          <cell r="D57">
            <v>6602.19</v>
          </cell>
          <cell r="G57">
            <v>252.99738095238098</v>
          </cell>
        </row>
        <row r="61">
          <cell r="D61">
            <v>20548.560000000001</v>
          </cell>
          <cell r="G61">
            <v>836.60080952380963</v>
          </cell>
        </row>
        <row r="67">
          <cell r="D67">
            <v>5495.32</v>
          </cell>
          <cell r="G67">
            <v>287.85009523809526</v>
          </cell>
        </row>
        <row r="76">
          <cell r="D76">
            <v>48378.73</v>
          </cell>
          <cell r="G76">
            <v>2534.1239523809527</v>
          </cell>
        </row>
        <row r="78">
          <cell r="D78">
            <v>0</v>
          </cell>
        </row>
        <row r="79">
          <cell r="D79">
            <v>294.23</v>
          </cell>
        </row>
        <row r="81">
          <cell r="D81">
            <v>9020.4500000000007</v>
          </cell>
          <cell r="G81">
            <v>472.49976190476195</v>
          </cell>
        </row>
        <row r="82">
          <cell r="D82">
            <v>5524.24</v>
          </cell>
        </row>
        <row r="126">
          <cell r="D126">
            <v>140194.6</v>
          </cell>
        </row>
        <row r="132">
          <cell r="D132">
            <v>32677.14</v>
          </cell>
        </row>
        <row r="138">
          <cell r="D138">
            <v>3499.83</v>
          </cell>
        </row>
      </sheetData>
      <sheetData sheetId="2">
        <row r="24">
          <cell r="D24">
            <v>52356.08</v>
          </cell>
        </row>
        <row r="30">
          <cell r="D30">
            <v>12260.45</v>
          </cell>
        </row>
        <row r="36">
          <cell r="D36">
            <v>1419.88</v>
          </cell>
        </row>
        <row r="66">
          <cell r="D66">
            <v>379336.01</v>
          </cell>
        </row>
        <row r="74">
          <cell r="D74">
            <v>20301.88</v>
          </cell>
        </row>
        <row r="75">
          <cell r="D75">
            <v>91053.78</v>
          </cell>
        </row>
        <row r="82">
          <cell r="D82">
            <v>54.5</v>
          </cell>
        </row>
        <row r="89">
          <cell r="D89">
            <v>2417.41</v>
          </cell>
        </row>
        <row r="90">
          <cell r="D90">
            <v>25222.57</v>
          </cell>
        </row>
        <row r="95">
          <cell r="D95">
            <v>3009.79</v>
          </cell>
        </row>
        <row r="99">
          <cell r="D99">
            <v>46290.63</v>
          </cell>
        </row>
        <row r="108">
          <cell r="D108">
            <v>15892.64</v>
          </cell>
        </row>
        <row r="111">
          <cell r="D111">
            <v>22628.47</v>
          </cell>
        </row>
        <row r="113">
          <cell r="D113">
            <v>51.09</v>
          </cell>
        </row>
        <row r="114">
          <cell r="D114">
            <v>100</v>
          </cell>
        </row>
        <row r="116">
          <cell r="D116">
            <v>13308.61</v>
          </cell>
        </row>
        <row r="117">
          <cell r="D117">
            <v>2939.99</v>
          </cell>
        </row>
      </sheetData>
      <sheetData sheetId="3">
        <row r="30">
          <cell r="D30">
            <v>1507635.08</v>
          </cell>
        </row>
        <row r="37">
          <cell r="D37">
            <v>350723.77</v>
          </cell>
        </row>
        <row r="46">
          <cell r="D46">
            <v>0</v>
          </cell>
        </row>
        <row r="50">
          <cell r="D50">
            <v>27768</v>
          </cell>
        </row>
        <row r="79">
          <cell r="D79">
            <v>369273.58</v>
          </cell>
          <cell r="K79">
            <v>87625.59</v>
          </cell>
        </row>
        <row r="87">
          <cell r="D87">
            <v>16026.22</v>
          </cell>
          <cell r="K87">
            <v>2204.52</v>
          </cell>
        </row>
        <row r="89">
          <cell r="D89">
            <v>87122.32</v>
          </cell>
          <cell r="K89">
            <v>18582.46</v>
          </cell>
        </row>
        <row r="96">
          <cell r="D96">
            <v>12</v>
          </cell>
        </row>
        <row r="100">
          <cell r="D100">
            <v>5876.84</v>
          </cell>
          <cell r="K100">
            <v>2136.2399999999998</v>
          </cell>
        </row>
        <row r="101">
          <cell r="D101">
            <v>76572.86</v>
          </cell>
          <cell r="K101">
            <v>51690.65</v>
          </cell>
        </row>
        <row r="110">
          <cell r="D110">
            <v>106941.06</v>
          </cell>
          <cell r="K110">
            <v>14864.7</v>
          </cell>
        </row>
        <row r="116">
          <cell r="D116">
            <v>9758.5499999999993</v>
          </cell>
          <cell r="K116">
            <v>2142.7600000000002</v>
          </cell>
        </row>
        <row r="118">
          <cell r="D118">
            <v>107.79</v>
          </cell>
          <cell r="K118">
            <v>-12.92</v>
          </cell>
        </row>
        <row r="123">
          <cell r="D123">
            <v>20243.03</v>
          </cell>
          <cell r="K123">
            <v>90082.54</v>
          </cell>
        </row>
        <row r="127">
          <cell r="D127">
            <v>56374.82</v>
          </cell>
          <cell r="K127">
            <v>0</v>
          </cell>
        </row>
        <row r="129">
          <cell r="D129">
            <v>862.41</v>
          </cell>
          <cell r="K129">
            <v>481.97</v>
          </cell>
        </row>
        <row r="131">
          <cell r="D131">
            <v>13536.48</v>
          </cell>
          <cell r="K131">
            <v>35145.83</v>
          </cell>
        </row>
        <row r="132">
          <cell r="D132">
            <v>43418.5</v>
          </cell>
          <cell r="K132">
            <v>0</v>
          </cell>
        </row>
        <row r="140">
          <cell r="D140">
            <v>500</v>
          </cell>
          <cell r="K140">
            <v>0</v>
          </cell>
        </row>
      </sheetData>
      <sheetData sheetId="4">
        <row r="32">
          <cell r="H32">
            <v>83306.495999999999</v>
          </cell>
        </row>
        <row r="42">
          <cell r="H42">
            <v>21991.543079999999</v>
          </cell>
        </row>
        <row r="53">
          <cell r="H53">
            <v>1140.0840000000001</v>
          </cell>
        </row>
        <row r="54">
          <cell r="H54">
            <v>12857.088</v>
          </cell>
        </row>
        <row r="61">
          <cell r="H61">
            <v>36439.487999999998</v>
          </cell>
        </row>
        <row r="67">
          <cell r="D67">
            <v>40.200000000000003</v>
          </cell>
        </row>
        <row r="72">
          <cell r="D72">
            <v>4518.4399999999996</v>
          </cell>
        </row>
        <row r="76">
          <cell r="H76">
            <v>21093.593999999997</v>
          </cell>
        </row>
        <row r="78">
          <cell r="H78">
            <v>87.707999999999998</v>
          </cell>
        </row>
        <row r="80">
          <cell r="H80">
            <v>3409.752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a_apstiprinasanai_01_2019"/>
      <sheetName val="0950_edinasana_2020"/>
      <sheetName val="0910_2019"/>
      <sheetName val="0920_2019"/>
      <sheetName val="0950_0981_2019"/>
      <sheetName val="0812_2019"/>
    </sheetNames>
    <sheetDataSet>
      <sheetData sheetId="0"/>
      <sheetData sheetId="1">
        <row r="1">
          <cell r="G1">
            <v>100383.36</v>
          </cell>
        </row>
      </sheetData>
      <sheetData sheetId="2"/>
      <sheetData sheetId="3"/>
      <sheetData sheetId="4">
        <row r="106">
          <cell r="D106">
            <v>61967.15</v>
          </cell>
          <cell r="K106">
            <v>5015.8500000000004</v>
          </cell>
        </row>
      </sheetData>
      <sheetData sheetId="5">
        <row r="57">
          <cell r="H57">
            <v>764.226</v>
          </cell>
        </row>
      </sheetData>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59"/>
  <sheetViews>
    <sheetView tabSelected="1" zoomScaleNormal="100" workbookViewId="0"/>
  </sheetViews>
  <sheetFormatPr defaultColWidth="9.140625" defaultRowHeight="18.75" outlineLevelRow="1" outlineLevelCol="1" x14ac:dyDescent="0.3"/>
  <cols>
    <col min="1" max="1" width="10.42578125" style="1" customWidth="1"/>
    <col min="2" max="2" width="40.140625" style="70" customWidth="1"/>
    <col min="3" max="4" width="23.28515625" style="1" customWidth="1" outlineLevel="1"/>
    <col min="5" max="5" width="23.28515625" style="1" customWidth="1"/>
    <col min="6" max="6" width="25.28515625" style="1" customWidth="1"/>
    <col min="7" max="16384" width="9.140625" style="1"/>
  </cols>
  <sheetData>
    <row r="1" spans="1:5" ht="18.75" customHeight="1" x14ac:dyDescent="0.3">
      <c r="B1" s="2"/>
      <c r="C1" s="2"/>
      <c r="E1" s="2" t="s">
        <v>0</v>
      </c>
    </row>
    <row r="2" spans="1:5" ht="18.75" customHeight="1" x14ac:dyDescent="0.3">
      <c r="B2" s="2"/>
      <c r="C2" s="2"/>
      <c r="E2" s="71" t="s">
        <v>55</v>
      </c>
    </row>
    <row r="3" spans="1:5" ht="18.75" customHeight="1" x14ac:dyDescent="0.3">
      <c r="B3" s="2"/>
      <c r="C3" s="2"/>
    </row>
    <row r="4" spans="1:5" x14ac:dyDescent="0.3">
      <c r="A4" s="73" t="s">
        <v>1</v>
      </c>
      <c r="B4" s="73"/>
      <c r="C4" s="73"/>
      <c r="D4" s="73"/>
      <c r="E4" s="73"/>
    </row>
    <row r="5" spans="1:5" ht="15" customHeight="1" x14ac:dyDescent="0.3">
      <c r="A5" s="3"/>
      <c r="B5" s="4"/>
      <c r="C5" s="3"/>
      <c r="D5" s="5"/>
    </row>
    <row r="6" spans="1:5" ht="15" customHeight="1" thickBot="1" x14ac:dyDescent="0.35">
      <c r="A6" s="6"/>
      <c r="B6" s="7"/>
      <c r="C6" s="6"/>
    </row>
    <row r="7" spans="1:5" s="12" customFormat="1" ht="80.45" customHeight="1" x14ac:dyDescent="0.25">
      <c r="A7" s="8" t="s">
        <v>2</v>
      </c>
      <c r="B7" s="9" t="s">
        <v>3</v>
      </c>
      <c r="C7" s="10" t="s">
        <v>51</v>
      </c>
      <c r="D7" s="10" t="s">
        <v>52</v>
      </c>
      <c r="E7" s="11" t="s">
        <v>53</v>
      </c>
    </row>
    <row r="8" spans="1:5" s="12" customFormat="1" ht="31.5" x14ac:dyDescent="0.25">
      <c r="A8" s="13">
        <v>1100</v>
      </c>
      <c r="B8" s="14" t="s">
        <v>4</v>
      </c>
      <c r="C8" s="15">
        <f>'[3]0910_2019'!D33-'[3]0910_2019'!D40-'[3]0910_2019'!G33</f>
        <v>506108.16952380957</v>
      </c>
      <c r="D8" s="15">
        <f>'[3]0920_2019'!D66-'[3]0920_2019'!D74</f>
        <v>359034.13</v>
      </c>
      <c r="E8" s="16">
        <f>'[3]0950_0981_2019'!D79+'[3]0950_0981_2019'!K79-'[3]0950_0981_2019'!D87-'[3]0950_0981_2019'!K87+'[3]0812_2019'!H32</f>
        <v>521974.92600000004</v>
      </c>
    </row>
    <row r="9" spans="1:5" s="12" customFormat="1" ht="15.75" x14ac:dyDescent="0.25">
      <c r="A9" s="17" t="s">
        <v>5</v>
      </c>
      <c r="B9" s="18" t="s">
        <v>6</v>
      </c>
      <c r="C9" s="19">
        <f>'[3]0910_2019'!D126</f>
        <v>140194.6</v>
      </c>
      <c r="D9" s="19">
        <f>'[3]0920_2019'!D24</f>
        <v>52356.08</v>
      </c>
      <c r="E9" s="20">
        <f>'[3]0950_0981_2019'!D30</f>
        <v>1507635.08</v>
      </c>
    </row>
    <row r="10" spans="1:5" s="12" customFormat="1" ht="15.75" x14ac:dyDescent="0.25">
      <c r="A10" s="13">
        <v>1200</v>
      </c>
      <c r="B10" s="14" t="s">
        <v>7</v>
      </c>
      <c r="C10" s="15">
        <f>'[3]0910_2019'!D41-'[3]0910_2019'!D40*0.2409-'[3]0910_2019'!G43</f>
        <v>119242.54915928571</v>
      </c>
      <c r="D10" s="15">
        <f>'[3]0920_2019'!D75-'[3]0920_2019'!D74*0.2409</f>
        <v>86163.057107999994</v>
      </c>
      <c r="E10" s="16">
        <f>'[3]0950_0981_2019'!D89-'[3]0950_0981_2019'!D87*0.2409+'[3]0950_0981_2019'!K89-'[3]0950_0981_2019'!K87*0.2409+'[3]0812_2019'!H42</f>
        <v>123304.53781400001</v>
      </c>
    </row>
    <row r="11" spans="1:5" s="12" customFormat="1" ht="31.5" x14ac:dyDescent="0.25">
      <c r="A11" s="17" t="s">
        <v>8</v>
      </c>
      <c r="B11" s="18" t="s">
        <v>9</v>
      </c>
      <c r="C11" s="19">
        <f>'[3]0910_2019'!D132</f>
        <v>32677.14</v>
      </c>
      <c r="D11" s="19">
        <f>'[3]0920_2019'!D30</f>
        <v>12260.45</v>
      </c>
      <c r="E11" s="20">
        <f>'[3]0950_0981_2019'!D37</f>
        <v>350723.77</v>
      </c>
    </row>
    <row r="12" spans="1:5" s="12" customFormat="1" ht="31.5" x14ac:dyDescent="0.25">
      <c r="A12" s="13">
        <v>2110</v>
      </c>
      <c r="B12" s="21" t="s">
        <v>10</v>
      </c>
      <c r="C12" s="15">
        <f>'[3]0910_2019'!D48</f>
        <v>108.6</v>
      </c>
      <c r="D12" s="15">
        <f>'[3]0920_2019'!D82</f>
        <v>54.5</v>
      </c>
      <c r="E12" s="16">
        <f>'[3]0950_0981_2019'!D96</f>
        <v>12</v>
      </c>
    </row>
    <row r="13" spans="1:5" s="12" customFormat="1" ht="15.75" x14ac:dyDescent="0.25">
      <c r="A13" s="13">
        <v>2200</v>
      </c>
      <c r="B13" s="14" t="s">
        <v>11</v>
      </c>
      <c r="C13" s="15">
        <f>C14+C15+C16+C17+C18+C19</f>
        <v>56491.531619047622</v>
      </c>
      <c r="D13" s="15">
        <f t="shared" ref="D13:E13" si="0">D14+D15+D16+D17+D18+D19</f>
        <v>76940.399999999994</v>
      </c>
      <c r="E13" s="15">
        <f t="shared" si="0"/>
        <v>488685.97600000002</v>
      </c>
    </row>
    <row r="14" spans="1:5" s="12" customFormat="1" ht="31.5" x14ac:dyDescent="0.25">
      <c r="A14" s="22">
        <v>2210</v>
      </c>
      <c r="B14" s="23" t="s">
        <v>12</v>
      </c>
      <c r="C14" s="19">
        <f>'[3]0910_2019'!D52</f>
        <v>606.97</v>
      </c>
      <c r="D14" s="19">
        <f>'[3]0920_2019'!D89</f>
        <v>2417.41</v>
      </c>
      <c r="E14" s="20">
        <f>'[3]0950_0981_2019'!D100+'[3]0950_0981_2019'!K100+'[3]0812_2019'!H53</f>
        <v>9153.1640000000007</v>
      </c>
    </row>
    <row r="15" spans="1:5" s="12" customFormat="1" ht="31.5" x14ac:dyDescent="0.25">
      <c r="A15" s="22">
        <v>2220</v>
      </c>
      <c r="B15" s="23" t="s">
        <v>13</v>
      </c>
      <c r="C15" s="19">
        <f>'[3]0910_2019'!D53-'[3]0910_2019'!G53</f>
        <v>24615.939904761904</v>
      </c>
      <c r="D15" s="19">
        <f>'[3]0920_2019'!D90</f>
        <v>25222.57</v>
      </c>
      <c r="E15" s="20">
        <f>'[3]0950_0981_2019'!D101+'[3]0950_0981_2019'!K101+'[3]0812_2019'!H54</f>
        <v>141120.598</v>
      </c>
    </row>
    <row r="16" spans="1:5" s="12" customFormat="1" ht="47.25" x14ac:dyDescent="0.25">
      <c r="A16" s="22">
        <v>2230</v>
      </c>
      <c r="B16" s="23" t="s">
        <v>14</v>
      </c>
      <c r="C16" s="19">
        <f>'[3]0910_2019'!D57-'[3]0910_2019'!G57</f>
        <v>6349.1926190476188</v>
      </c>
      <c r="D16" s="19">
        <f>'[3]0920_2019'!D95</f>
        <v>3009.79</v>
      </c>
      <c r="E16" s="20">
        <f>'[4]0950_0981_2019'!D106+'[4]0950_0981_2019'!K106+'[4]0812_2019'!H57+'[4]0950_edinasana_2020'!G1</f>
        <v>168130.58600000001</v>
      </c>
    </row>
    <row r="17" spans="1:6" s="12" customFormat="1" ht="15.75" x14ac:dyDescent="0.25">
      <c r="A17" s="22">
        <v>2240</v>
      </c>
      <c r="B17" s="23" t="s">
        <v>15</v>
      </c>
      <c r="C17" s="19">
        <f>'[3]0910_2019'!D61-'[3]0910_2019'!G61</f>
        <v>19711.959190476191</v>
      </c>
      <c r="D17" s="19">
        <f>'[3]0920_2019'!D99</f>
        <v>46290.63</v>
      </c>
      <c r="E17" s="20">
        <f>'[3]0950_0981_2019'!D110+'[3]0950_0981_2019'!K110+'[3]0812_2019'!H61</f>
        <v>158245.24799999999</v>
      </c>
    </row>
    <row r="18" spans="1:6" s="12" customFormat="1" ht="15.75" x14ac:dyDescent="0.25">
      <c r="A18" s="22">
        <v>2250</v>
      </c>
      <c r="B18" s="23" t="s">
        <v>16</v>
      </c>
      <c r="C18" s="19">
        <v>0</v>
      </c>
      <c r="D18" s="19">
        <v>0</v>
      </c>
      <c r="E18" s="20">
        <f>'[3]0950_0981_2019'!D116+'[3]0950_0981_2019'!K116</f>
        <v>11901.31</v>
      </c>
    </row>
    <row r="19" spans="1:6" s="12" customFormat="1" ht="47.25" x14ac:dyDescent="0.25">
      <c r="A19" s="22">
        <v>2260</v>
      </c>
      <c r="B19" s="23" t="s">
        <v>17</v>
      </c>
      <c r="C19" s="19">
        <f>'[3]0910_2019'!D67-'[3]0910_2019'!G67</f>
        <v>5207.4699047619042</v>
      </c>
      <c r="D19" s="19">
        <v>0</v>
      </c>
      <c r="E19" s="20">
        <f>'[3]0950_0981_2019'!D118+'[3]0950_0981_2019'!K118+'[3]0812_2019'!D67</f>
        <v>135.07</v>
      </c>
    </row>
    <row r="20" spans="1:6" s="12" customFormat="1" ht="33" customHeight="1" x14ac:dyDescent="0.25">
      <c r="A20" s="13">
        <v>2300</v>
      </c>
      <c r="B20" s="14" t="s">
        <v>18</v>
      </c>
      <c r="C20" s="15">
        <f>31952.92+45844.61+294.23+8547.95+5524.24+3499.83</f>
        <v>95663.78</v>
      </c>
      <c r="D20" s="15">
        <f t="shared" ref="D20:E20" si="1">D21+D22+D23+D24+D25+D26+D27</f>
        <v>56238.5</v>
      </c>
      <c r="E20" s="15">
        <f t="shared" si="1"/>
        <v>289255.07400000002</v>
      </c>
    </row>
    <row r="21" spans="1:6" s="12" customFormat="1" ht="16.5" customHeight="1" x14ac:dyDescent="0.25">
      <c r="A21" s="22">
        <v>2310</v>
      </c>
      <c r="B21" s="23" t="s">
        <v>19</v>
      </c>
      <c r="C21" s="19">
        <v>31952.93</v>
      </c>
      <c r="D21" s="19">
        <f>'[3]0920_2019'!D108</f>
        <v>15892.64</v>
      </c>
      <c r="E21" s="20">
        <f>'[3]0950_0981_2019'!D123+'[3]0950_0981_2019'!K123+'[3]0812_2019'!D72</f>
        <v>114844.01</v>
      </c>
    </row>
    <row r="22" spans="1:6" s="12" customFormat="1" ht="32.25" customHeight="1" x14ac:dyDescent="0.25">
      <c r="A22" s="22">
        <v>2320</v>
      </c>
      <c r="B22" s="23" t="s">
        <v>20</v>
      </c>
      <c r="C22" s="19">
        <f>'[3]0910_2019'!D76-'[3]0910_2019'!G76-'[3]0910_2019'!D78</f>
        <v>45844.606047619047</v>
      </c>
      <c r="D22" s="19">
        <f>'[3]0920_2019'!D111-'[3]0920_2019'!D113</f>
        <v>22577.38</v>
      </c>
      <c r="E22" s="20">
        <f>'[3]0950_0981_2019'!D127+'[3]0950_0981_2019'!K127+'[3]0812_2019'!H76</f>
        <v>77468.41399999999</v>
      </c>
    </row>
    <row r="23" spans="1:6" s="12" customFormat="1" ht="30" customHeight="1" x14ac:dyDescent="0.25">
      <c r="A23" s="22">
        <v>2340</v>
      </c>
      <c r="B23" s="23" t="s">
        <v>21</v>
      </c>
      <c r="C23" s="19">
        <f>'[3]0910_2019'!D79</f>
        <v>294.23</v>
      </c>
      <c r="D23" s="19">
        <f>'[3]0920_2019'!D114</f>
        <v>100</v>
      </c>
      <c r="E23" s="20">
        <f>'[3]0950_0981_2019'!D129+'[3]0950_0981_2019'!K129+'[3]0812_2019'!H78</f>
        <v>1432.0880000000002</v>
      </c>
    </row>
    <row r="24" spans="1:6" s="12" customFormat="1" ht="33" customHeight="1" x14ac:dyDescent="0.25">
      <c r="A24" s="22">
        <v>2350</v>
      </c>
      <c r="B24" s="23" t="s">
        <v>22</v>
      </c>
      <c r="C24" s="19">
        <f>'[3]0910_2019'!D81-'[3]0910_2019'!G81</f>
        <v>8547.9502380952381</v>
      </c>
      <c r="D24" s="19">
        <f>'[3]0920_2019'!D116</f>
        <v>13308.61</v>
      </c>
      <c r="E24" s="20">
        <f>'[3]0950_0981_2019'!D131+'[3]0950_0981_2019'!K131+'[3]0812_2019'!H80</f>
        <v>52092.061999999998</v>
      </c>
    </row>
    <row r="25" spans="1:6" s="12" customFormat="1" ht="51.75" customHeight="1" x14ac:dyDescent="0.25">
      <c r="A25" s="22">
        <v>2360</v>
      </c>
      <c r="B25" s="23" t="s">
        <v>23</v>
      </c>
      <c r="C25" s="19">
        <v>0</v>
      </c>
      <c r="D25" s="19">
        <v>0</v>
      </c>
      <c r="E25" s="20">
        <v>0</v>
      </c>
    </row>
    <row r="26" spans="1:6" s="12" customFormat="1" ht="16.5" customHeight="1" x14ac:dyDescent="0.25">
      <c r="A26" s="22">
        <v>2370</v>
      </c>
      <c r="B26" s="23" t="s">
        <v>24</v>
      </c>
      <c r="C26" s="19">
        <f>'[3]0910_2019'!D82</f>
        <v>5524.24</v>
      </c>
      <c r="D26" s="19">
        <f>'[3]0920_2019'!D117</f>
        <v>2939.99</v>
      </c>
      <c r="E26" s="20">
        <f>'[3]0950_0981_2019'!D132+'[3]0950_0981_2019'!K132</f>
        <v>43418.5</v>
      </c>
    </row>
    <row r="27" spans="1:6" s="12" customFormat="1" ht="33" customHeight="1" x14ac:dyDescent="0.25">
      <c r="A27" s="22" t="s">
        <v>25</v>
      </c>
      <c r="B27" s="23" t="s">
        <v>26</v>
      </c>
      <c r="C27" s="19">
        <f>'[3]0910_2019'!D138</f>
        <v>3499.83</v>
      </c>
      <c r="D27" s="19">
        <f>'[3]0920_2019'!D36</f>
        <v>1419.88</v>
      </c>
      <c r="E27" s="20">
        <f>'[3]0950_0981_2019'!D46</f>
        <v>0</v>
      </c>
    </row>
    <row r="28" spans="1:6" s="12" customFormat="1" ht="33" customHeight="1" x14ac:dyDescent="0.25">
      <c r="A28" s="24">
        <v>5233</v>
      </c>
      <c r="B28" s="25" t="s">
        <v>27</v>
      </c>
      <c r="C28" s="26"/>
      <c r="D28" s="27"/>
      <c r="E28" s="28">
        <f>'[3]0950_0981_2019'!D140+'[3]0950_0981_2019'!K140</f>
        <v>500</v>
      </c>
    </row>
    <row r="29" spans="1:6" s="34" customFormat="1" ht="16.5" thickBot="1" x14ac:dyDescent="0.3">
      <c r="A29" s="29" t="s">
        <v>28</v>
      </c>
      <c r="B29" s="30" t="s">
        <v>29</v>
      </c>
      <c r="C29" s="31"/>
      <c r="D29" s="32"/>
      <c r="E29" s="33">
        <f>'[3]0950_0981_2019'!D50</f>
        <v>27768</v>
      </c>
      <c r="F29" s="12"/>
    </row>
    <row r="30" spans="1:6" s="12" customFormat="1" ht="15.75" x14ac:dyDescent="0.25">
      <c r="A30" s="35"/>
      <c r="B30" s="36" t="s">
        <v>30</v>
      </c>
      <c r="C30" s="37">
        <f>C8+C9+C10+C11+C12+C13+C20+C28+C29</f>
        <v>950486.37030214292</v>
      </c>
      <c r="D30" s="37">
        <f>D8+D9+D10+D11+D12+D13+D20+D28+D29</f>
        <v>643047.11710799998</v>
      </c>
      <c r="E30" s="37">
        <f>E8+E9+E10+E11+E12+E13+E20+E28+E29</f>
        <v>3309859.363814</v>
      </c>
    </row>
    <row r="31" spans="1:6" s="12" customFormat="1" ht="15.75" x14ac:dyDescent="0.25">
      <c r="A31" s="38"/>
      <c r="B31" s="39"/>
      <c r="C31" s="40"/>
      <c r="D31" s="41"/>
      <c r="E31" s="42"/>
    </row>
    <row r="32" spans="1:6" s="12" customFormat="1" ht="15.75" x14ac:dyDescent="0.25">
      <c r="A32" s="38"/>
      <c r="B32" s="14" t="s">
        <v>31</v>
      </c>
      <c r="C32" s="15">
        <f>C30-C9-C11-C27-C29</f>
        <v>774114.80030214298</v>
      </c>
      <c r="D32" s="15">
        <f>D30-D9-D11-D27-D29</f>
        <v>577010.70710800006</v>
      </c>
      <c r="E32" s="15">
        <f>E30-E9-E11-E27-E29</f>
        <v>1423732.5138139999</v>
      </c>
    </row>
    <row r="33" spans="1:13" s="12" customFormat="1" ht="15.75" x14ac:dyDescent="0.25">
      <c r="A33" s="38"/>
      <c r="B33" s="14" t="s">
        <v>32</v>
      </c>
      <c r="C33" s="43">
        <v>362</v>
      </c>
      <c r="D33" s="43">
        <v>200</v>
      </c>
      <c r="E33" s="44">
        <v>1578</v>
      </c>
    </row>
    <row r="34" spans="1:13" s="12" customFormat="1" ht="15.75" x14ac:dyDescent="0.25">
      <c r="A34" s="38"/>
      <c r="B34" s="14" t="s">
        <v>33</v>
      </c>
      <c r="C34" s="15">
        <f>C32/C33</f>
        <v>2138.4386748677985</v>
      </c>
      <c r="D34" s="15">
        <f>D32/D33</f>
        <v>2885.0535355400002</v>
      </c>
      <c r="E34" s="16">
        <f>E32/E33</f>
        <v>902.23860191001268</v>
      </c>
    </row>
    <row r="35" spans="1:13" x14ac:dyDescent="0.3">
      <c r="A35" s="38"/>
      <c r="B35" s="45" t="s">
        <v>34</v>
      </c>
      <c r="C35" s="46">
        <f>C34/12</f>
        <v>178.20322290564988</v>
      </c>
      <c r="D35" s="46">
        <f>D34/12</f>
        <v>240.42112796166668</v>
      </c>
      <c r="E35" s="47">
        <f>E34/12</f>
        <v>75.186550159167723</v>
      </c>
      <c r="F35" s="12"/>
      <c r="G35" s="12"/>
    </row>
    <row r="36" spans="1:13" x14ac:dyDescent="0.3">
      <c r="A36" s="13"/>
      <c r="B36" s="45"/>
      <c r="C36" s="46"/>
      <c r="D36" s="46"/>
      <c r="E36" s="47"/>
      <c r="F36" s="12"/>
      <c r="G36" s="12"/>
    </row>
    <row r="37" spans="1:13" s="52" customFormat="1" ht="35.25" customHeight="1" x14ac:dyDescent="0.3">
      <c r="A37" s="48"/>
      <c r="B37" s="49" t="s">
        <v>35</v>
      </c>
      <c r="C37" s="50">
        <v>179.31410305454042</v>
      </c>
      <c r="D37" s="50">
        <v>227.38600368509211</v>
      </c>
      <c r="E37" s="51">
        <v>55.115629460659903</v>
      </c>
      <c r="F37" s="12"/>
      <c r="G37" s="12"/>
      <c r="H37" s="1"/>
      <c r="I37" s="1"/>
      <c r="J37" s="1"/>
      <c r="K37" s="1"/>
      <c r="L37" s="1"/>
      <c r="M37" s="1"/>
    </row>
    <row r="38" spans="1:13" s="52" customFormat="1" ht="35.25" customHeight="1" x14ac:dyDescent="0.3">
      <c r="A38" s="48"/>
      <c r="B38" s="49" t="s">
        <v>36</v>
      </c>
      <c r="C38" s="50">
        <f>C35-C37</f>
        <v>-1.1108801488905442</v>
      </c>
      <c r="D38" s="50">
        <f t="shared" ref="D38:E38" si="2">D35-D37</f>
        <v>13.035124276574578</v>
      </c>
      <c r="E38" s="50">
        <f t="shared" si="2"/>
        <v>20.07092069850782</v>
      </c>
      <c r="G38" s="12"/>
      <c r="H38" s="1"/>
      <c r="I38" s="1"/>
      <c r="J38" s="1"/>
      <c r="K38" s="1"/>
      <c r="L38" s="1"/>
      <c r="M38" s="1"/>
    </row>
    <row r="39" spans="1:13" s="52" customFormat="1" ht="20.25" hidden="1" customHeight="1" outlineLevel="1" x14ac:dyDescent="0.3">
      <c r="A39" s="48"/>
      <c r="B39" s="53" t="s">
        <v>37</v>
      </c>
      <c r="C39" s="54">
        <v>3</v>
      </c>
      <c r="D39" s="54">
        <v>30</v>
      </c>
      <c r="E39" s="55">
        <v>145</v>
      </c>
      <c r="G39" s="12"/>
      <c r="H39" s="1"/>
      <c r="I39" s="1"/>
      <c r="J39" s="1"/>
      <c r="K39" s="1"/>
      <c r="L39" s="1"/>
      <c r="M39" s="1"/>
    </row>
    <row r="40" spans="1:13" s="52" customFormat="1" hidden="1" outlineLevel="1" x14ac:dyDescent="0.3">
      <c r="A40" s="48"/>
      <c r="B40" s="53" t="s">
        <v>38</v>
      </c>
      <c r="C40" s="56">
        <f>C38*C39</f>
        <v>-3.3326404466716326</v>
      </c>
      <c r="D40" s="56">
        <f>D38*D39</f>
        <v>391.05372829723734</v>
      </c>
      <c r="E40" s="56">
        <f>E38*E39</f>
        <v>2910.283501283634</v>
      </c>
      <c r="G40" s="12"/>
      <c r="H40" s="1"/>
      <c r="I40" s="1"/>
      <c r="J40" s="1"/>
      <c r="K40" s="1"/>
      <c r="L40" s="1"/>
      <c r="M40" s="1"/>
    </row>
    <row r="41" spans="1:13" s="52" customFormat="1" hidden="1" outlineLevel="1" x14ac:dyDescent="0.3">
      <c r="A41" s="48"/>
      <c r="B41" s="53" t="s">
        <v>39</v>
      </c>
      <c r="C41" s="57">
        <f>C40*11</f>
        <v>-36.659044913387959</v>
      </c>
      <c r="D41" s="57">
        <f>D40*11</f>
        <v>4301.591011269611</v>
      </c>
      <c r="E41" s="57">
        <f>E40*9</f>
        <v>26192.551511552705</v>
      </c>
      <c r="G41" s="12"/>
      <c r="H41" s="1"/>
      <c r="I41" s="1"/>
      <c r="J41" s="1"/>
      <c r="K41" s="1"/>
      <c r="L41" s="1"/>
      <c r="M41" s="1"/>
    </row>
    <row r="42" spans="1:13" s="52" customFormat="1" ht="19.5" hidden="1" outlineLevel="1" thickBot="1" x14ac:dyDescent="0.35">
      <c r="A42" s="48"/>
      <c r="B42" s="58"/>
      <c r="C42" s="74">
        <f>C41+D41+E41</f>
        <v>30457.483477908929</v>
      </c>
      <c r="D42" s="75"/>
      <c r="E42" s="76"/>
      <c r="G42" s="12"/>
      <c r="H42" s="1"/>
      <c r="I42" s="1"/>
      <c r="J42" s="1"/>
      <c r="K42" s="1"/>
      <c r="L42" s="1"/>
      <c r="M42" s="1"/>
    </row>
    <row r="43" spans="1:13" ht="19.5" collapsed="1" thickBot="1" x14ac:dyDescent="0.35">
      <c r="A43" s="59"/>
      <c r="B43" s="60"/>
      <c r="C43" s="61"/>
      <c r="D43" s="61"/>
      <c r="E43" s="62"/>
      <c r="G43" s="12"/>
    </row>
    <row r="44" spans="1:13" ht="6.75" customHeight="1" x14ac:dyDescent="0.3">
      <c r="B44" s="63"/>
      <c r="C44" s="64"/>
      <c r="D44" s="65"/>
      <c r="G44" s="12"/>
    </row>
    <row r="45" spans="1:13" ht="30" customHeight="1" x14ac:dyDescent="0.3">
      <c r="A45" s="77" t="s">
        <v>40</v>
      </c>
      <c r="B45" s="77"/>
      <c r="C45" s="77"/>
      <c r="D45" s="77"/>
      <c r="E45" s="77"/>
      <c r="F45" s="66"/>
    </row>
    <row r="46" spans="1:13" ht="40.5" customHeight="1" x14ac:dyDescent="0.3">
      <c r="A46" s="72" t="s">
        <v>41</v>
      </c>
      <c r="B46" s="72"/>
      <c r="C46" s="72"/>
      <c r="D46" s="72"/>
      <c r="E46" s="72"/>
    </row>
    <row r="47" spans="1:13" ht="52.15" customHeight="1" x14ac:dyDescent="0.3">
      <c r="A47" s="72" t="s">
        <v>42</v>
      </c>
      <c r="B47" s="72"/>
      <c r="C47" s="72"/>
      <c r="D47" s="72"/>
      <c r="E47" s="72"/>
    </row>
    <row r="48" spans="1:13" ht="52.5" customHeight="1" x14ac:dyDescent="0.3">
      <c r="A48" s="72" t="s">
        <v>43</v>
      </c>
      <c r="B48" s="72"/>
      <c r="C48" s="72"/>
      <c r="D48" s="72"/>
      <c r="E48" s="72"/>
    </row>
    <row r="49" spans="1:5" ht="28.5" customHeight="1" x14ac:dyDescent="0.3">
      <c r="A49" s="72" t="s">
        <v>54</v>
      </c>
      <c r="B49" s="72"/>
      <c r="C49" s="72"/>
      <c r="D49" s="72"/>
      <c r="E49" s="72"/>
    </row>
    <row r="51" spans="1:5" s="12" customFormat="1" ht="15.75" x14ac:dyDescent="0.25">
      <c r="A51" s="12" t="s">
        <v>44</v>
      </c>
      <c r="B51" s="67"/>
      <c r="D51" s="12" t="s">
        <v>45</v>
      </c>
    </row>
    <row r="54" spans="1:5" x14ac:dyDescent="0.3">
      <c r="A54" s="13"/>
      <c r="B54" s="14" t="s">
        <v>46</v>
      </c>
      <c r="C54" s="43">
        <v>362</v>
      </c>
      <c r="D54" s="68">
        <v>167</v>
      </c>
      <c r="E54" s="69">
        <v>1441</v>
      </c>
    </row>
    <row r="55" spans="1:5" x14ac:dyDescent="0.3">
      <c r="A55" s="13"/>
      <c r="B55" s="14" t="s">
        <v>47</v>
      </c>
      <c r="C55" s="43">
        <v>367</v>
      </c>
      <c r="D55" s="68">
        <v>177</v>
      </c>
      <c r="E55" s="69">
        <v>1435</v>
      </c>
    </row>
    <row r="56" spans="1:5" x14ac:dyDescent="0.3">
      <c r="A56" s="13"/>
      <c r="B56" s="14" t="s">
        <v>48</v>
      </c>
      <c r="C56" s="43">
        <v>374</v>
      </c>
      <c r="D56" s="68">
        <v>168</v>
      </c>
      <c r="E56" s="69">
        <v>1505</v>
      </c>
    </row>
    <row r="57" spans="1:5" x14ac:dyDescent="0.3">
      <c r="B57" s="14" t="s">
        <v>49</v>
      </c>
      <c r="C57" s="43">
        <v>374</v>
      </c>
      <c r="D57" s="68">
        <v>180</v>
      </c>
      <c r="E57" s="69">
        <v>1506</v>
      </c>
    </row>
    <row r="58" spans="1:5" x14ac:dyDescent="0.3">
      <c r="B58" s="14" t="s">
        <v>50</v>
      </c>
      <c r="C58" s="43">
        <v>344</v>
      </c>
      <c r="D58" s="68">
        <v>199</v>
      </c>
      <c r="E58" s="69">
        <v>1576</v>
      </c>
    </row>
    <row r="59" spans="1:5" x14ac:dyDescent="0.3">
      <c r="B59" s="14" t="s">
        <v>32</v>
      </c>
      <c r="C59" s="43">
        <v>362</v>
      </c>
      <c r="D59" s="68">
        <v>200</v>
      </c>
      <c r="E59" s="44">
        <v>1578</v>
      </c>
    </row>
  </sheetData>
  <mergeCells count="7">
    <mergeCell ref="A48:E48"/>
    <mergeCell ref="A49:E49"/>
    <mergeCell ref="A4:E4"/>
    <mergeCell ref="C42:E42"/>
    <mergeCell ref="A45:E45"/>
    <mergeCell ref="A46:E46"/>
    <mergeCell ref="A47:E47"/>
  </mergeCells>
  <printOptions horizontalCentered="1"/>
  <pageMargins left="0.75" right="0.75" top="0.78740157480314965" bottom="0.59055118110236227" header="0" footer="0"/>
  <pageSetup paperSize="9" scale="60" orientation="portrait" r:id="rId1"/>
  <headerFooter alignWithMargins="0"/>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Kopa_apstiprinasanai_2020</vt:lpstr>
      <vt:lpstr>Kopa_apstiprinasanai_2020!Print_Area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cp:lastPrinted>2020-03-18T09:41:13Z</cp:lastPrinted>
  <dcterms:created xsi:type="dcterms:W3CDTF">2020-01-24T09:25:33Z</dcterms:created>
  <dcterms:modified xsi:type="dcterms:W3CDTF">2020-03-18T12:33:32Z</dcterms:modified>
</cp:coreProperties>
</file>