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jevgenija\Desktop\"/>
    </mc:Choice>
  </mc:AlternateContent>
  <xr:revisionPtr revIDLastSave="0" documentId="13_ncr:1_{34C32B51-407A-4164-880A-320C5401A2EA}" xr6:coauthVersionLast="45" xr6:coauthVersionMax="45" xr10:uidLastSave="{00000000-0000-0000-0000-000000000000}"/>
  <bookViews>
    <workbookView xWindow="-120" yWindow="-120" windowWidth="29040" windowHeight="15840" activeTab="1" xr2:uid="{00000000-000D-0000-FFFF-FFFF00000000}"/>
  </bookViews>
  <sheets>
    <sheet name="1. ES fondu projekti" sheetId="1" r:id="rId1"/>
    <sheet name="2. Pašvaldību projekti "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1" l="1"/>
  <c r="P8" i="2"/>
  <c r="Q8" i="2"/>
  <c r="O8" i="2"/>
  <c r="G18" i="1" l="1"/>
  <c r="G17" i="1"/>
  <c r="H15" i="1"/>
  <c r="I15" i="1"/>
  <c r="J15" i="1"/>
  <c r="K15" i="1"/>
  <c r="L15" i="1"/>
  <c r="N15" i="1"/>
  <c r="O15" i="1"/>
  <c r="P15" i="1"/>
  <c r="R15" i="1"/>
  <c r="S15" i="1"/>
  <c r="T15" i="1"/>
  <c r="V15" i="1"/>
  <c r="W15" i="1"/>
  <c r="X15" i="1"/>
  <c r="M11" i="1"/>
  <c r="Q11" i="1"/>
  <c r="U11" i="1"/>
  <c r="Y11" i="1"/>
  <c r="M8" i="2" l="1"/>
  <c r="J8" i="2" l="1"/>
  <c r="H8" i="2"/>
  <c r="G8" i="2"/>
  <c r="R7" i="2"/>
  <c r="R8" i="2" s="1"/>
  <c r="N6" i="2"/>
  <c r="N8" i="2" s="1"/>
  <c r="K6" i="2"/>
  <c r="R6" i="2" l="1"/>
  <c r="K8" i="2"/>
  <c r="AA8" i="1" l="1"/>
  <c r="Z8" i="1" l="1"/>
  <c r="Z13" i="1" l="1"/>
  <c r="M14" i="1" l="1"/>
  <c r="M8" i="1"/>
  <c r="Q14" i="1"/>
  <c r="Q8" i="1"/>
  <c r="U14" i="1"/>
  <c r="U8" i="1"/>
  <c r="Y8" i="1"/>
  <c r="Y14" i="1"/>
  <c r="I6" i="2"/>
  <c r="I8" i="2" s="1"/>
  <c r="Y15" i="1" l="1"/>
  <c r="U15" i="1"/>
  <c r="Q15" i="1"/>
  <c r="M15" i="1"/>
  <c r="AA14" i="1"/>
  <c r="AA15" i="1" s="1"/>
  <c r="Z14" i="1"/>
  <c r="Z15" i="1" s="1"/>
  <c r="I12" i="2" l="1"/>
  <c r="K11" i="2"/>
  <c r="R12" i="2" l="1"/>
  <c r="N12" i="2"/>
  <c r="O11" i="2"/>
  <c r="R11" i="2" s="1"/>
  <c r="N11" i="2"/>
  <c r="U18" i="1" l="1"/>
  <c r="M18" i="1"/>
  <c r="AB15" i="1"/>
  <c r="AA17" i="1" l="1"/>
  <c r="Z17" i="1"/>
  <c r="U17" i="1" l="1"/>
  <c r="Q17" i="1"/>
</calcChain>
</file>

<file path=xl/sharedStrings.xml><?xml version="1.0" encoding="utf-8"?>
<sst xmlns="http://schemas.openxmlformats.org/spreadsheetml/2006/main" count="197" uniqueCount="162">
  <si>
    <t>Nr.p.k.</t>
  </si>
  <si>
    <t>Projekta nosaukums</t>
  </si>
  <si>
    <t>Pašvaldības lēmuma datums un Nr.</t>
  </si>
  <si>
    <t>2017.gadā plānotās aktivitātes</t>
  </si>
  <si>
    <t>pašv.fin., eiro</t>
  </si>
  <si>
    <t>Normatīvais regulējums/ atlases kārta</t>
  </si>
  <si>
    <t>08.03.2016. MK noteikumi Nr. 152/ 2.kārta</t>
  </si>
  <si>
    <t>kopā, eiro</t>
  </si>
  <si>
    <t>Projekta plānotais  termiņš</t>
  </si>
  <si>
    <t>17.05.2016. MK noteikumi Nr.310</t>
  </si>
  <si>
    <t>valsts fin., eiro</t>
  </si>
  <si>
    <t>24.05.2016. MK noteikumi Nr.323</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</si>
  <si>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</si>
  <si>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</si>
  <si>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</si>
  <si>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</si>
  <si>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09.08.2016. MK noteikumi Nr.519</t>
  </si>
  <si>
    <t>Nav plānotas aktivitātes 2017.g. Projektēšana plānota 2018.g.</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</si>
  <si>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</si>
  <si>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</si>
  <si>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</si>
  <si>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</si>
  <si>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</si>
  <si>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</si>
  <si>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</si>
  <si>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</si>
  <si>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</si>
  <si>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</si>
  <si>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</si>
  <si>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</si>
  <si>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</si>
  <si>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</si>
  <si>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</si>
  <si>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</si>
  <si>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</si>
  <si>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2017.-2019.</t>
  </si>
  <si>
    <t>N.Masaļskis</t>
  </si>
  <si>
    <t>Kopā</t>
  </si>
  <si>
    <t>cits finansējums, eiro*</t>
  </si>
  <si>
    <t>2016-2019</t>
  </si>
  <si>
    <t>2018.-2019.</t>
  </si>
  <si>
    <t>1.8.</t>
  </si>
  <si>
    <t>H2020 projekts "Save your bUildiNg by SavINg Energy. Begin to move more quickly" (projekta akronīms: Accelerate SUNShINE)</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</si>
  <si>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</si>
  <si>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</si>
  <si>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2019-2020</t>
  </si>
  <si>
    <t>Attekas ielas turpinājuma, savienojuma ar Pirmo ielu un siltumtrases no katlu mājas Attekas ielā 43 līdz Gaujas ielai 16 izbūve Ādažos</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</si>
  <si>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</si>
  <si>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</si>
  <si>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</si>
  <si>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</si>
  <si>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</si>
  <si>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</si>
  <si>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</si>
  <si>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</si>
  <si>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</si>
  <si>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</si>
  <si>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</si>
  <si>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</si>
  <si>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</si>
  <si>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</si>
  <si>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</si>
  <si>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</si>
  <si>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</si>
  <si>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PROJEKTĀ VISAS PLĀNOTĀS AKTIVITĀTES</t>
  </si>
  <si>
    <t>2018.GADĀ PLĀNOTĀS AKTIVITĀTES</t>
  </si>
  <si>
    <t>PROJEKTA AKTIVITĀTES</t>
  </si>
  <si>
    <t>PLĀNOTAIS INDIKATĪVAIS FINANSĒJUMS, 2016-2020.</t>
  </si>
  <si>
    <t>Projekta plānotais īstenošanas termiņš</t>
  </si>
  <si>
    <t xml:space="preserve">Kopā, eiro </t>
  </si>
  <si>
    <t>-</t>
  </si>
  <si>
    <t>2018.-2020.</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</si>
  <si>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</si>
  <si>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</si>
  <si>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</si>
  <si>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</si>
  <si>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 xml:space="preserve">_Organizēt būvprojekta ekspertīzi                                  _Precizēt iespējas ar VARAM par projekta īstenošanu no 2019. gada. Projekta īstenošana ir atkarīga no ES fondu līdzekļu pieejamības.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</si>
  <si>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</si>
  <si>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</si>
  <si>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t>
  </si>
  <si>
    <t>Mežaparka ceļa pārbūve, Kadagā</t>
  </si>
  <si>
    <t>A.Brūvers</t>
  </si>
  <si>
    <t>2018-2020</t>
  </si>
  <si>
    <t>Būvprojekta izstrāde</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</si>
  <si>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</si>
  <si>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</si>
  <si>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Pārbūvējamā ceļa posma garums sastāda 4,8km (Iļķenes ceļa posms no A1 autoceļa līdz Mežaparka ceļam - 1 km, Mežaparka ceļa posms no Iļķenes ceļa līdz Smilšu ielai 2,2km, Mežaparka ceļa posms no Smilšu ielas līdz Kadagas ceļam 1,6 km.</t>
  </si>
  <si>
    <t>1.3.</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</si>
  <si>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</si>
  <si>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I.Henilane</t>
  </si>
  <si>
    <t>Projekta vadītājs ERAF daļa - Inita Henilane, tehniskais projekta vadītājs-Iveta Grīviņa</t>
  </si>
  <si>
    <t xml:space="preserve">_ Organizēt būvprojekta izstrādi centra būvniecībai.                        _Sagatavot iepirkuma dokumentāciju projektēšanas un būvdarbu iepirkumam.                                                                                                       _Turpināt sabiedrības inforrmēšanu.                                                             </t>
  </si>
  <si>
    <t>Projekta vadītājs ERAF daļa - Inga Pērkone, tehniskais projekta vadītājs-A.Brūvers</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</si>
  <si>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t>
  </si>
  <si>
    <t>_Būvdarbu uzsākšana _Būvuzraudzības pakalpojuma organizēšana_Būvdarbu pabeigšana</t>
  </si>
  <si>
    <t>Projekta vadītājs ERAF daļa -Gunta Dundure, tehniskais projekta vadītājs-L.Breidaka</t>
  </si>
  <si>
    <t>I.Pērkone, N.Masaļskis, A.Zēbergs</t>
  </si>
  <si>
    <t>ERAF daļa- G.Dundure, Tehniskais pr.v-P.Sabļins</t>
  </si>
  <si>
    <t xml:space="preserve">SAM 511 projekts
“Pielāgošanās klimata pārmaiņām, samazinot plūdu un krasta erozijas riskus”
 2.daļa
</t>
  </si>
  <si>
    <t xml:space="preserve"> 2020-2022 (2.d.)</t>
  </si>
  <si>
    <t xml:space="preserve">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</si>
  <si>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ĪSTENOTĀS AKTIVITĀTES NO 02.01.-31.03.2019.</t>
  </si>
  <si>
    <t xml:space="preserve">2017-2022. </t>
  </si>
  <si>
    <t xml:space="preserve">SAM 511 projekts
“Pielāgošanās klimata pārmaiņām, samazinot plūdu un krasta erozijas riskus”
1.daļa
</t>
  </si>
  <si>
    <t xml:space="preserve">Plānots Projekta 1. daļas ietvaros atjaunot Ādažu centra poldera esošo dambi pik. 00/00-15/57 un krājbaseinu, pārbūvēt centra poldera sūkņu staciju, kā arī veikt krastu stiprinājumu izbūvi posmā no A-1 līdz Kadagas tiltam, izskalojuma vietās.
</t>
  </si>
  <si>
    <t>Cits finansējums</t>
  </si>
  <si>
    <t>t.sk.ES fondu finansējums, eiro</t>
  </si>
  <si>
    <t>t.sk.2019.GADĀ PLĀNOTĀS AKTIVITĀTES</t>
  </si>
  <si>
    <t>Plānotais finansējums, eiro</t>
  </si>
  <si>
    <t>Plānotais kopējais finansējums, eiro</t>
  </si>
  <si>
    <t>Kopā, eiro</t>
  </si>
  <si>
    <t>Tiks precizēts pēc iepikuma</t>
  </si>
  <si>
    <t>Nav veiktas.</t>
  </si>
  <si>
    <t>Jāsagaida EK pozitīvs lēmums par snieguma ietvara izpildi (pēc 31.12.2018.)  un ES finansējuma piešķiršanu 2.daļas realizācijai. Pēs šāda lēmuma pieņemšanas domei jālemj par projekta iespējamo realizāciju.</t>
  </si>
  <si>
    <t>Pabeigt jaunās skolas ēkas 1. un 2.kārtas izbūvi. Jaunajā mācību gadā mācības uzsākt jaunajā skolas ēkā.</t>
  </si>
  <si>
    <t>Noslēgt EPC līgumus par abu publisko ēku (Ādažu PII un Ādažu slimnīca) vispārējo atjaunošanu, veikt šo ēku vispārējo atjaunošanu ar 5 gadu garantiju energoefektivitātes rādītājiem. Noslēgt EPC līgumus par 6 daudzdzīvokļu dzīvojamo ēku visaptverošu atjaunošanu. Veikt publicitātes un mārketinga aktivitātes.</t>
  </si>
  <si>
    <t>Plānots veikt būvdarbu iepirkuma un būvuzraudzības iepirkuma procedūras. Pēc Vienošanās ar CFLA noslēgšanas par projekta īstenošanu , uzsākt projektā plānotos būvdarbus.</t>
  </si>
  <si>
    <t>Plānots noslēgt Vienošanos ar CFLA par projekta īstenošanu un uzsākt būvdarbus, būvuzraudzību un autoruzraudzību. Plānots pārbūvēt aizsargadambi un sūkņu staciju.</t>
  </si>
  <si>
    <t>12.03.2019.iepirkuma procedūras rezultātā izvēlēts būvdarbu veicējs SIA "Valkas meliorācija". 15.03.2019.iepirkuma procedūras rezultātā izvēlēts būvuzraudzības pakalpojumu sniedzēja SIA "Firma L4".</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</si>
  <si>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21.Dalība dambretes turnīros. 22. Laborantu un citu speciālistu piesaiste mācību stundās un ārpusstundu pasākumos 23. Individuālais pedagoga darbs (konsultācijas, nodarbības fizikā un ar to saistītajās zinātnēs) ar talantīgiem izglītojamiem, individualizētais pedagoga atbalsts izglītojamajiem ar vispārējiem un /vai zemiem sasniegumiem 24. Tehniskās darbnīcas Tehnoannas pagrabos.</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</si>
  <si>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13.Praktiskas nodarbības AHHA centrā Tartu. 14.Radošā darbnīca Jaunie talanti. 15. Radošās darbnīcas Latvijas Dabas muzejā. 16.Iesaistīšanās mācību priekšmetu atklātajās olimpiādēs. 17. Laborantu un citu speciālistu piesaiste mācību stundās un ārpusstundu pasākumos 18. Individuālais pedagoga darbs (konsultācijas, nodarbības fizikā un ar to saistītajās zinātnēs) ar talantīgiem izglītojamiem, individualizētais pedagoga atbalsts izglītojamajiem ar vispārējiem un /vai zemiem sasniegumiem 19. Tehniskās darbnīcas Tehnoannas pagrabos.</t>
  </si>
  <si>
    <t>Plānotas aktivitātes un pasākumi veselības veicināšanai dažādām vecumu grupām – (ritmika, vispārattīstošā vingrošana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</si>
  <si>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 xml:space="preserve">1.09.01.2019. noorganizēta  sanāksme ar potenciālajiem dienas aprūpes centra un rehabilitācijas centra piegādātājiem.                                                                                                      2. 28.01.2019. tika izsludināts atkārtots apvienotais iepirkums uz dienas aprūpes centra un rehabilitācijas centra projektēšanu, autoruzraudzību  un būvniecību. Noteiktajā piedāvājumu iesniegšanas termiņā 19.02.2019.tika iesniegts viens pretendenta piedāvājums. 22.02.2019. iepirkums tika pārtraukts bez rezultāta dēļ pretendenta neatbilstībām iepirkuma nolikuma  un PIL prasībām (dēļ neatbilstības kvalifikācijas prasībām).                                    
3.15.03.2019. tika izsludināts atkārtots iepirkums uz dienas aprūpes centra un rehabilitācijas centra projektēšanu, autoruzraudzību  un būvniecību ar piedāvājumu iesniegšanas termiņu 09.04.2019. un netika iesniegts neviens piedāvājums.                                                                                          4. 22.03.2019. iensiegts projekta pieteikums CFLA.    
            </t>
  </si>
  <si>
    <t xml:space="preserve">1) 15.02.2019. Iepirkumu komisija pieņēma lēmumu līguma slēgšanas tiesības iepirkumā "Ādažu pirmsskolas izglītības iestādes "Strautiņš" fasādes vienkāršotā atjaunošana" piešķirts SIA "BūvKORE".                                                                                                                    2)  26.02.2019. dome pieņēma lēmumu Nr. 36 par grozījumiem domes 24.10.2017. lēmumā Nr. 244 par līdzfinansējuma nodrošināšanu SAM 4.2.2. projektam - tika precizētas projekta kopējās izmaksas un nolemts ņemt aizņēmumu Valsts kasē būvdarbu veikšanai.                                                                              3) 19.03.2019. noslēdzās pieteikumu pieņemšana Ādažu PII ēkas fasādes vienkāršotās atjaunošanas būvuzraudzības iepirkumā. Vēl notiek pretendentu vērtēšana.                                                                                    4) Ar SIA "BūvKORE" noslēgts līgums par Ādažu PII "Strautiņš" ēkas fasādes vienkāršoto atjaunošanu.                                                                                           5) Notiek regulāras tikšanās un darba grupas, lai pārrunātu jautājumus par Ādažu PII darbību Ādažu vidusskolas telpās.                                                                     6) 28.03.2019. notika Ādažu pašvaldības un bērnudārza pārstāvju tikšanās ar Ādažu PII bērnu vecākiem. </t>
  </si>
  <si>
    <t>04.01.2019. būve ir nodota ekspluatācijā</t>
  </si>
  <si>
    <t>Projektēšana</t>
  </si>
  <si>
    <t>1. ES fondu un citu ārvalstu finanšu instrumentu projekti</t>
  </si>
  <si>
    <t>2. Pašvaldības projekti</t>
  </si>
  <si>
    <t>Veikt  Ādažu PII "Strautiņš" ēkas fasādes vienkāršoto atjaunošanu.</t>
  </si>
  <si>
    <t>1) Iedzīvotājiem regulāri tiek sniegta informācija par iespēju atjaunot daudzdzīvokļu dzīvojamās ēkas ar EPC.                                                                     2) Regulāri tiek publicēta informācija par projekta aktivitātēm pašvaldības mājas lapā, sociālajos tīklos, "Ādažu Vēstīs".                                                 3) 2019.gada sākumā tika izstrādāts "Ādažu slimnīcas" fasādes vienkāršotās atjaunošanas. Ēkas īpašnieki tuprina diskusijas ar banku par projekta finansēšanas iespējām.                                                                                   4) 23.01.2019. notika pirmā pastaiga ar termogrāfu - Ādažos.                                                                                           5) 29.01.2019. dome pieņēma lēmumu par subsīdiju piešķiršanu pilotēkai - daudzdzīvokļu dzīvojamajai ēkai Gaujas ielā 25, K-1 energoaudita veikšanai.                                                         6) 25.02.2019. notika otra pastaiga ar termogrāfu - Kadagā.                                                                                 7) 27.02.2019. notika pieredzes apmaiņas brauciens uz Salaspili.                                                                                                                    8) 05.03.2019. notika sapulces ar divu pilotēku (Pirmā ielā 31 un Pirmā ielā 35) dzīvokļu īpašniekiem par ēku tehnsiko projektu izstrādi.                                                                                                                         9) 21.03.2019. ar SIA "BūvKORE" tika noslēgts Ādažos pirmais EPC līgums - par Ādažu PII ēkas fasādes vienkāršotu atjaunošanu.</t>
  </si>
  <si>
    <t>1) Tiek turpināta 1. un 2.kārtas būvniecība                                                          2) 26.03.2019. ar SIA "Brangi" tika noslēgta vienošanās par 26.09.2018. līguma Nr. JUR 2018-09/689 izbeigšanu.                             3) 07.03.2019. tika noslēgta vienošanās ar SIA "Nams" par izmaiņām būvprojektā "Jaunā skolas ēka Ādažos" (par ģenplāna un kārtu sadlījuma izmaiņu projektu.                                                                      4) 11.02.2019. CFLA apstiprināja maksājumu pieprasījumu Nr. 3 (apstiprinātas attiecināmas izmaksas 4 601 926 EUR apmērā).</t>
  </si>
  <si>
    <t>Sagatavota tehniskā specifikācija Ataru ceļa pārbūvei, izsludināta iepirkumu procedūra 29.03.2019. Sagatvoti projekta iesnieguma precizējumi iesniegšanai CFLA.</t>
  </si>
  <si>
    <t xml:space="preserve">1) Iesniegts maksājuma pieprasījums Nr.7 par 2018.gada 2. pusgadā veiktajām aktivitātēm un E12 veidlapa ar pasākumu dalībnieku anketām, kas saskaņots no CFLA puses, vairākkārt precizēts un apstiprināts iepirkuma plāns no CFLA puses, veikta regulāra  korespondence ar CFLA par projekta sagatavošanas jautājumiem.                                                                                                                  2. Organizētas cenu aptaujas par fizisko aktivitāšu nodarbībām pirmsskolas un skolas vecuma bērniem; grupu nodarbību seksuālās un reproduktīvās veselības veicināšanai skolas vecuma bērniem organizēšana un vadīšana; lekcijuvadīšanai  bērnu vecākiem, pedagogiem un citiem interesentiem par skolas vecuma bērnu seksuālās un reproduktīvās veselības veicināšanai; otbalsta grupas vecākiem, kuriem ir bērni ar īpašām vajadzībām vadīšana.                                                                                   3. Š.g. februārī un martā vadītas fizisko aktivitāšu nodarbības (ritmika un vingrošana) pirmsskolas vecuma bērniem Ādažu PII "Strautiņš un Kadagas PII un kalanētikas nodarbības skolas vecuma bērniem; š.g. martā novadīta viena atbalsta grupas nodarbība vecākiem, kuriem ir bērni ar īpašām vajadzībām.                                                  </t>
  </si>
  <si>
    <t>ĪSTENOTĀS AKTIVITĀTES NO 01.07.-31.10.2019.</t>
  </si>
  <si>
    <t>1) 18.07.2019. ar CFLA noslēgti vienošanās Nr.4.2.2.0/17/I/068 grozījumi Nr. 1 (precizētas projekta izmaksas).
2) 23.09.2019. ar SIA “BŪVĒTIKA” noslēgta vienošanās Nr. JUR 2019-09/749 par grozījumiem 13.05.2019. līgumā Nr. JUR 219-05/405 par speciālista nomaiņu.
3) 19.09.2019. ar SIA “BūvKORE” noslēgta vienošanās Nr. JUR 2019-09/743 par 21.03.2019. līguma Nr. JUR 2019-03/220 termiņa pagarinājumu.
4) 19.09.2019. ierosināti CFLA vienošanās Nr. 4.2.2.0/17/I/068 grozījumi Nr.2 (precizēts izmaksu sadalījums attiecināmajās / neattiecināmajās izmaksās)
5) Notiek regulāras būvsapulces (kopš 15.07.2019. - 2 reizes nedēļā).</t>
  </si>
  <si>
    <t>1) 19.07.2019. CFLA apstiprināja 5. maksājuma pieprasījumu.                            
2) 26.07.2019. ar SIA “Monum” noslēgta vienošanās Nr. JUR 2019-07/622 (par Līgumcena izmaiņām).
3) 27.08.2019. dome pieņēma lēmumu Nr.163 Par grozījumiem domes 24.10.2017. lēmumā Nr.243 (precizētas projekta kopējās izmaksas, piesaistītā finansējuma apjoms, izmaksas 3.kārtas būvniecībai, norādīta nepieciešamība uzsākt ĀVSK esošās ēkas atjaunošanu).
4) 19.08.2019. VID Nodokļu kontroles pārvalde veica tematisko pārbaudi par PVN summām, kuras dome paredzēja iekļaut projekta (par periodu 01.06.2019.-31.05.2019.) attiecināmās izmaksās. Saņemts pozitīvs atzinums.
5) Vasarā tika veikta mēbeļu, iekārtu un aprīkojuma iegāde.
6) 02.09.2019. Ādažu sākumskola (Būvprojekta 1. un 2.kārta) uzsāka darbu.
7) 19.09.2019. ar CFLA noslēgti vienošanās grozījumi Nr.3 (precizēts izmaksu sadalījums attiecināmajās / neattiecināmajās izmaksās).
8) 08.10.2019. CFLA veica pārbaudi projekta īstenošanas vietā (visi pārbaudes laikā konstatētie trūkumi tika novērsti).
9) 22.10.2019. ar SIA “Monum” noslēgta vienošanās Nr. JUR 2019-10/839 (par Būvprojekta III kārtas būvdarbu uzsākšanu). 
10) 23.10.2019. apstiprināts 6. maksājuma pieprasījums (attiecināmās izmaksas - 2 162 560,81 EUR). 
11) Notiek gatavošanās 3.kārtas būvdarbiem.</t>
  </si>
  <si>
    <t>1) 09.09.2019. notika visu projekta partneru pārstāvju tikšanās Rīgā.
2) 10.10.2019. tika sagatavoti un vadošajam partnerim nosūtīti projekta nodevumi D.4.3 un D4.4 (par pašvaldību ēku projektiem).
3) 06.11.2019. Ādažos notika seminārs iedzīvotājiem par daudzdzīvokļu dzīvojamo ēku siltināšanu.
4) 13.11.2019. notika visu projekta partneru pārstāvju tikšanās Rīgā.
5) Regulāri tiek organizētas projekta darba grupas.
6) Iedzīvotājiem regulāri tiek sniegta informācija par iespēju atjaunot daudzdzīvokļu dzīvojamās ēkas ar EPC.  
7) Regulāri tiek publicēta informācija par projekta aktivitātēm.</t>
  </si>
  <si>
    <t>19.09.2019.noslēgta Vienošanās ar CFLA par projekta īstenošanu. Būvniecības iepirkuma procedūra ir procesā.</t>
  </si>
  <si>
    <t>1.7.</t>
  </si>
  <si>
    <t>1.9.</t>
  </si>
  <si>
    <t>Dienas aprūpes centra pieaugušajiem ar garīga rakstura traucējumiem un sociālā rehabilitācijas pakalpojumu centra  bērniem ar funkcionāla rakstura traucējumiem izveidošana</t>
  </si>
  <si>
    <t>1. Dienas aprūpes centra pieaugušajiem ar garīga rakstura traucējumiem un sociālā rehabilitācijas pakalpojumu centra  bērniem ar funkcionāla rakstura traucējumiem projektēšanas uzsākšana.                                                                                                                       2.Projekta pieteikuma iesniegšana CFLA un vienošanās noslēgšana par projekta ieviešanu.</t>
  </si>
  <si>
    <t xml:space="preserve">1) 26.07.2019.- iesniegts precizētais Projekta pieteikums CFLA.                                                                           2) 27.08.2019. - pieņemts Domes lēmums par Projekta izmaksu precizēšanu.                                                                                                             3) 13.09.2019. - noslēgts līgums ar pilnsabiedrību "Anzāģe, Build-Invest, Latvia, BF Vīķi"  par projektēšanu, būvdarbiem un autoruzraudzību (līgumsumma - 407 892 eiro bez PVN)                                                                                                4) 03.10.2019.  - saņemts CFLA lēmums par Projekta apstiprināšanu.                                                                                  5) 21.10.2019.  - noslēgts līgums starp domi un CFA par Projekta ieviešanu.                                                                                                                                6) 21.10.2019. -    noslēgts līgums ar SIA "Marčuks"  par būvuzraudzību (līgumsumma - 6969,00 eiro bez PVN).                                             7) 22.10.2019. -  pieņemts Domes lēmums par konceptuālu atbalstu Projekta 2.daļas īstenošanai.         </t>
  </si>
  <si>
    <r>
      <t xml:space="preserve">12.04.2019 ar SIA "Valkas meliorācija"noslēgts līgums Nr.JUR2019-04/292 par būvdarbu veikšanu. Projekta 1.kārtas 1.un 2.daļas būvdarbus (pārbūvēts aizsargdambis un izbūvēta sūkņu stacija)  plānots pabeigt 2019.gada </t>
    </r>
    <r>
      <rPr>
        <sz val="12"/>
        <rFont val="Arial"/>
        <family val="2"/>
        <charset val="186"/>
      </rPr>
      <t>novembrī. Veikti  86% no 1.kārtas plānotajiem būvdarbiem.  1. Veikti aizsargdambja D-1 būves, novadgrāvja pārbūves, būvju nojaukšanas, caurteku un ceļu nobrauktuvju darbi, kā arī veikta hidrosēja 2. Veikti sūkņu stacijas ieplūdes bloka un sūkņu kameras bloka darbi.Veikta sūkņu stacijas izplūdes bloka vertikālo sienu stiegrošana ar ieliekamo detaļu montāžu, kā arī sienu veidņošana; demontēti vecie sūkņi.  Veikta sūkņu stacijas apkalpes ēkas mūrēšana. Izbūvēta sūkņu stacijas ārējā elektroapgāde.</t>
    </r>
  </si>
  <si>
    <r>
      <t>28.03.2017. ĀND sēdes protokols Nr.6 14.</t>
    </r>
    <r>
      <rPr>
        <sz val="12"/>
        <color theme="1"/>
        <rFont val="Calibri"/>
        <family val="2"/>
        <charset val="186"/>
      </rPr>
      <t>§ Par dalību ESF projektā “Atbalsts izglītojamo individuālo kompetenču attīstībai”</t>
    </r>
  </si>
  <si>
    <r>
      <rPr>
        <b/>
        <sz val="12"/>
        <color theme="1"/>
        <rFont val="Arial"/>
        <family val="2"/>
        <charset val="186"/>
      </rPr>
      <t xml:space="preserve">Jūlijā - </t>
    </r>
    <r>
      <rPr>
        <sz val="12"/>
        <color theme="1"/>
        <rFont val="Arial"/>
        <family val="2"/>
        <charset val="186"/>
      </rPr>
      <t xml:space="preserve"> 3 nometnes un 1 radošā darbnīca skolēniem; 1 profesora A.Danilāna lekcija par veselīgu uzturu.</t>
    </r>
    <r>
      <rPr>
        <b/>
        <sz val="12"/>
        <color theme="1"/>
        <rFont val="Arial"/>
        <family val="2"/>
        <charset val="186"/>
      </rPr>
      <t xml:space="preserve">                                                                   Augustā  - </t>
    </r>
    <r>
      <rPr>
        <sz val="12"/>
        <color theme="1"/>
        <rFont val="Arial"/>
        <family val="2"/>
        <charset val="186"/>
      </rPr>
      <t xml:space="preserve"> 1 Veselības dienas pasākums; 4 radošās darbnīcas skolēniem; 2 atbalsta grupu nodarbības.                                                               </t>
    </r>
    <r>
      <rPr>
        <b/>
        <sz val="12"/>
        <color theme="1"/>
        <rFont val="Arial"/>
        <family val="2"/>
        <charset val="186"/>
      </rPr>
      <t>Septembrī-</t>
    </r>
    <r>
      <rPr>
        <sz val="12"/>
        <color theme="1"/>
        <rFont val="Arial"/>
        <family val="2"/>
        <charset val="186"/>
      </rPr>
      <t xml:space="preserve"> vingrošanas nodarbības pirmsskolas vecuma bērniem Kadagas PII; 2 atbalsta grupu nodarbības; 1 pasākums pieaugušajiem atkarību mazināšanai "Iečāpo"; 1 sacensības ģimenēm par atkarību mazināšanas jautājumiem; kalanētikas nodarbības skolēniem ĀVSK; break dance nodarbības skolēniem; 1 zīmējumu konkurss "Veloatkarības"; grupu nodarbības skolēniem par  seksuālās un reproduktīvai veselības jautājumiem; 1 tematiskais pasākums pirmsskolas vecuma bērniem ar ģimenēm Eiropas mobilitātes nedēļas ietvaros;  tematiskā nedēļa 'Miķelģdienas sagaidot" Ādažu PII.                                  </t>
    </r>
    <r>
      <rPr>
        <b/>
        <sz val="12"/>
        <color theme="1"/>
        <rFont val="Arial"/>
        <family val="2"/>
        <charset val="186"/>
      </rPr>
      <t>Oktobrī-</t>
    </r>
    <r>
      <rPr>
        <sz val="12"/>
        <color theme="1"/>
        <rFont val="Arial"/>
        <family val="2"/>
        <charset val="186"/>
      </rPr>
      <t xml:space="preserve">  1 nometnes un 1 radošā darbnīca skolēniem; vingrošanas nodarbības pirmsskolas vecuma bērniem Kadagas PII; 2 atbalsta grupu nodarbības; 1 pa kalanētikas nodarbības skolēniem ĀVSK; break dance nodarbības skolēniem.</t>
    </r>
  </si>
  <si>
    <t>Ir izstrādāts būvprojekts un nodots būvekspertīzei.</t>
  </si>
  <si>
    <t>Dažādu aktivitāšu īstenošana saskaņā ar Projekta aktivitāšu plānu.</t>
  </si>
  <si>
    <t>1) Pieņemts Ādažu novada domes lēmums par Upmalu aizsargdambja izslēgšanu no Projeka 2.daļas.                                                          2) Izstrādāta tehniskā specifikācija jaunā aizsargdambja Gaujas kreisajā krastā projektēšanai.                                                                                       3)Valsts vides dienestā iesniegts "Iesniegums par ietekmi uz visi sākotnējam izvērtējumam".                                                                                         4)Organizēta piegādātāju apspriede „Publisko iepirkumu likumsa” noteiktajā kārtībā.                                                  5)Apzināti aizsargdambja skarto zemes gabalu īpašnieki un sagatavotas vienošanās (līgumi) par dambja izbūvi.</t>
  </si>
  <si>
    <t>Plānotie projekti</t>
  </si>
  <si>
    <t>SAM 9242 projekts "Pasākumi vietējas sabiedrības veselības veicināšanai Ādažu novadā"</t>
  </si>
  <si>
    <t>1.5.</t>
  </si>
  <si>
    <t>ĀDAŽU NOVADA DOMES ĪSTENOTIE PROJEKTI, izpilde no 2019.gada 1.jūlija-31.oktobrim</t>
  </si>
  <si>
    <t>ĪSTENOTĀS AKTIVITĀTES NO 01.01.-31.03.2020.</t>
  </si>
  <si>
    <t>1) CFLA parakstīti vienošanās grozījumi Nr. 1 (precizētas projekta izmaksas).
2) SIA “BūvKORE” izteikta rakstiska pretenzija, panākta vienošanās par līguma izpildi pilnā apjomā , saskaņoti darba veikšanas termiņa pagarinājumi 
4) ierosināts CFLA vienošanās termiņa pagarinājums
5) Notiek regulāras būvsapulces (tiek piemērots sods par kavējumu ieturot daļu no izpildēm pie rēķinu apmaksas).</t>
  </si>
  <si>
    <t xml:space="preserve">Projekta realizācija ir apturēta COVID - 19 ietekmē                               1) Turpinam dokumentu sagatavošanu projekta noslēguma maksājumiem projekts izpildits par vairāk kā 90%                                            2) Gatavojamiem projekta II kārtai, Ministrija sola MK grozījumus, bet vēl kavējas      </t>
  </si>
  <si>
    <t xml:space="preserve">Būvdarbi norit atbilstoši laika grafikam                                                        1) Tiek sagatavotas regulāras publikācijas                                                        2 ) Gaidām no Vidusskolas precizējumus un labojumus iepriekš pieteiktajā digitālā aprīkojuma pieprasījumā, kur būtiski mainījušas skolas prasības, bet Būvprojekta risinājumi ir pielāgoti iepriekš pieprasītajam                                                                                          3) Apstiprināts kredīts FM </t>
  </si>
  <si>
    <t xml:space="preserve">Visu periodu būvdarbi nenotika, jo līdz maijam ir tehnoloģiskias pārtaukums                                                                                             1. apturēti visi Maksājumu pieprasījumi par Valkas Melioratora līgumu rēķiniem                                                                                                       2. Notiek izmeklēšana                                                                                   3. VK apturēja aizņēmuma finansēšanu                                                       4. Notika klātienes tikšanās ar CFLA vadību un sarakste ar kompetentajām ministrijām                                                                            5. Iestājās Force Majore - brūk krasti                                                           6. Jāpārprojektē rievsienu stiprinājumu risinājumi                                               7. Var tikt piemērotas Finanšu korekcijas </t>
  </si>
  <si>
    <t xml:space="preserve">Projekta mērķi nav sasniegti                                                                         Projekts tiek pagarināts uz vienu gadu </t>
  </si>
  <si>
    <t xml:space="preserve">Noslēgta vienošanās ar CFLA par II kārtu                                                     Noslēgts līgums par II kārrtas būvprojekta izstrādi                                       Projektēšanas stadijā I kārtas projektēšanas/būvniecības līgums pagarināts par 2m                                                                                           Projektēšanas noslēgumu stadija I kārtai un tuvojas noslēgumam II kārtas projektēšana                                                                                        Paredzams termiņa pagarinājums būvniecībai sakarā ar COVID - 19        </t>
  </si>
  <si>
    <t>Noslēgts būvniecības līgums                                                                           Uzsākti būvdarbi                                                                                        Ir ietekme uz izpildes termiņiem sakarā ar COVID - 19, apgrūtinātas izejmateriālu piegādes no LT</t>
  </si>
  <si>
    <t>VARAM solīja janvārī izsludināt MK noteikumu grozījumus, uz šodienu vēl na izsludināti,                                                                                               Par cik nav projekta konkurss, nav vienošanās ar CFLA - pārtraukts iepirkums un apturēta priekšfinansēšana                                               Ja līdz maijam kavēs ministrija, mums pastāv risks neiekļauties termiņā     Projekta esošo aktivitāšu apturēšana un finanšu riski apdraud projekta realizēšanu.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</si>
</sst>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8" x14ac:knownFonts="1">
    <font>
      <sz val="11"/>
      <color theme="1"/>
      <name val="Calibri"/>
      <family val="2"/>
      <charset val="186"/>
      <scheme val="minor"/>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sz val="14"/>
      <color theme="1"/>
      <name val="Arial"/>
      <family val="2"/>
      <charset val="186"/>
    </font>
    <font>
      <b/>
      <sz val="14"/>
      <color theme="1"/>
      <name val="Arial"/>
      <family val="2"/>
      <charset val="186"/>
    </font>
    <font>
      <sz val="14"/>
      <color theme="1"/>
      <name val="Calibri"/>
      <family val="2"/>
      <charset val="186"/>
      <scheme val="minor"/>
    </font>
    <font>
      <sz val="14"/>
      <color rgb="FFFF0000"/>
      <name val="Arial"/>
      <family val="2"/>
      <charset val="186"/>
    </font>
    <font>
      <sz val="11"/>
      <color theme="1"/>
      <name val="Calibri"/>
      <family val="2"/>
      <charset val="186"/>
      <scheme val="minor"/>
    </font>
    <font>
      <sz val="12"/>
      <color theme="1"/>
      <name val="Arial"/>
      <family val="2"/>
      <charset val="186"/>
    </font>
    <font>
      <b/>
      <sz val="12"/>
      <color theme="1"/>
      <name val="Arial"/>
      <family val="2"/>
      <charset val="186"/>
    </font>
    <font>
      <b/>
      <i/>
      <sz val="12"/>
      <color theme="1"/>
      <name val="Arial"/>
      <family val="2"/>
      <charset val="186"/>
    </font>
    <font>
      <sz val="12"/>
      <color theme="1"/>
      <name val="Calibri"/>
      <family val="2"/>
      <charset val="186"/>
      <scheme val="minor"/>
    </font>
    <font>
      <b/>
      <sz val="12"/>
      <color theme="1"/>
      <name val="Calibri"/>
      <family val="2"/>
      <charset val="186"/>
      <scheme val="minor"/>
    </font>
    <font>
      <b/>
      <sz val="12"/>
      <color rgb="FFFF0000"/>
      <name val="Arial"/>
      <family val="2"/>
      <charset val="186"/>
    </font>
    <font>
      <sz val="12"/>
      <name val="Arial"/>
      <family val="2"/>
      <charset val="186"/>
    </font>
    <font>
      <sz val="12"/>
      <color theme="1"/>
      <name val="Calibri"/>
      <family val="2"/>
      <charset val="186"/>
    </font>
    <font>
      <b/>
      <sz val="12"/>
      <name val="Arial"/>
      <family val="2"/>
      <charset val="186"/>
    </font>
    <font>
      <sz val="12"/>
      <color rgb="FFFF0000"/>
      <name val="Arial"/>
      <family val="2"/>
      <charset val="186"/>
    </font>
    <font>
      <i/>
      <sz val="12"/>
      <color theme="1"/>
      <name val="Arial"/>
      <family val="2"/>
      <charset val="186"/>
    </font>
    <font>
      <b/>
      <i/>
      <sz val="12"/>
      <color rgb="FFFF0000"/>
      <name val="Arial"/>
      <family val="2"/>
      <charset val="186"/>
    </font>
    <font>
      <b/>
      <sz val="14"/>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43" fontId="14" fillId="0" borderId="0" applyFont="0" applyFill="0" applyBorder="0" applyAlignment="0" applyProtection="0"/>
  </cellStyleXfs>
  <cellXfs count="148">
    <xf numFmtId="0" fontId="0" fillId="0" borderId="0" xfId="0"/>
    <xf numFmtId="3" fontId="2" fillId="2" borderId="1" xfId="0" applyNumberFormat="1" applyFont="1" applyFill="1" applyBorder="1" applyAlignment="1">
      <alignment vertical="top" wrapText="1"/>
    </xf>
    <xf numFmtId="0" fontId="2" fillId="2" borderId="0" xfId="0" applyFont="1" applyFill="1"/>
    <xf numFmtId="0" fontId="3" fillId="2" borderId="0" xfId="0" applyFont="1" applyFill="1" applyBorder="1" applyAlignment="1">
      <alignment horizontal="center" wrapText="1"/>
    </xf>
    <xf numFmtId="4" fontId="2" fillId="2" borderId="0" xfId="0" applyNumberFormat="1" applyFont="1" applyFill="1" applyBorder="1" applyAlignment="1">
      <alignment wrapText="1"/>
    </xf>
    <xf numFmtId="0" fontId="7" fillId="2" borderId="1" xfId="0" applyFont="1" applyFill="1" applyBorder="1" applyAlignment="1">
      <alignment wrapText="1"/>
    </xf>
    <xf numFmtId="0" fontId="2" fillId="2" borderId="0" xfId="0" applyFont="1" applyFill="1" applyAlignment="1">
      <alignment wrapText="1"/>
    </xf>
    <xf numFmtId="3" fontId="2" fillId="2" borderId="0" xfId="0" applyNumberFormat="1" applyFont="1" applyFill="1" applyBorder="1" applyAlignment="1">
      <alignment vertical="top" wrapText="1"/>
    </xf>
    <xf numFmtId="0" fontId="10" fillId="2" borderId="0" xfId="0" applyFont="1" applyFill="1" applyAlignment="1">
      <alignment vertical="top" wrapText="1"/>
    </xf>
    <xf numFmtId="0" fontId="2" fillId="2" borderId="0" xfId="0" applyFont="1" applyFill="1" applyBorder="1" applyAlignment="1">
      <alignment wrapText="1"/>
    </xf>
    <xf numFmtId="0" fontId="10"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horizontal="center" vertical="top" wrapText="1"/>
    </xf>
    <xf numFmtId="0" fontId="1" fillId="2" borderId="4" xfId="0" applyFont="1" applyFill="1" applyBorder="1" applyAlignment="1">
      <alignment horizontal="center" vertical="top" wrapText="1"/>
    </xf>
    <xf numFmtId="0" fontId="2" fillId="2" borderId="1" xfId="0" applyFont="1" applyFill="1" applyBorder="1" applyAlignment="1">
      <alignment vertical="top"/>
    </xf>
    <xf numFmtId="3" fontId="4" fillId="2" borderId="1" xfId="0" applyNumberFormat="1" applyFont="1" applyFill="1" applyBorder="1" applyAlignment="1">
      <alignment vertical="top" wrapText="1"/>
    </xf>
    <xf numFmtId="3" fontId="2" fillId="2" borderId="1" xfId="0" applyNumberFormat="1" applyFont="1" applyFill="1" applyBorder="1" applyAlignment="1">
      <alignment horizontal="center" vertical="top" wrapText="1"/>
    </xf>
    <xf numFmtId="0" fontId="2" fillId="2" borderId="0" xfId="0" applyFont="1" applyFill="1" applyBorder="1"/>
    <xf numFmtId="3" fontId="2" fillId="2" borderId="0" xfId="0" applyNumberFormat="1" applyFont="1" applyFill="1" applyBorder="1" applyAlignment="1">
      <alignment vertical="top"/>
    </xf>
    <xf numFmtId="0" fontId="2" fillId="2" borderId="4" xfId="0" applyFont="1" applyFill="1" applyBorder="1" applyAlignment="1">
      <alignment wrapText="1"/>
    </xf>
    <xf numFmtId="0" fontId="3" fillId="2" borderId="4" xfId="0" applyFont="1" applyFill="1" applyBorder="1" applyAlignment="1">
      <alignment horizontal="center" wrapText="1"/>
    </xf>
    <xf numFmtId="0" fontId="8" fillId="2" borderId="1" xfId="0" applyFont="1" applyFill="1" applyBorder="1" applyAlignment="1">
      <alignment horizontal="center" wrapText="1"/>
    </xf>
    <xf numFmtId="0" fontId="7" fillId="2" borderId="0" xfId="0" applyFont="1" applyFill="1" applyBorder="1" applyAlignment="1">
      <alignment wrapText="1"/>
    </xf>
    <xf numFmtId="0" fontId="7" fillId="2" borderId="0" xfId="0" applyFont="1" applyFill="1"/>
    <xf numFmtId="4" fontId="8" fillId="2" borderId="1" xfId="0" applyNumberFormat="1" applyFont="1" applyFill="1" applyBorder="1" applyAlignment="1">
      <alignment horizontal="center" wrapText="1"/>
    </xf>
    <xf numFmtId="0" fontId="9" fillId="2" borderId="1" xfId="0" applyFont="1" applyFill="1" applyBorder="1" applyAlignment="1">
      <alignment wrapText="1"/>
    </xf>
    <xf numFmtId="0" fontId="6" fillId="2" borderId="0" xfId="0" applyFont="1" applyFill="1" applyAlignment="1">
      <alignment horizontal="center" wrapText="1"/>
    </xf>
    <xf numFmtId="0" fontId="1"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3" fontId="5" fillId="2" borderId="4" xfId="0" applyNumberFormat="1" applyFont="1" applyFill="1" applyBorder="1" applyAlignment="1">
      <alignment horizontal="center" vertical="top" wrapText="1"/>
    </xf>
    <xf numFmtId="0" fontId="2" fillId="2" borderId="0" xfId="0" applyFont="1" applyFill="1" applyBorder="1" applyAlignment="1">
      <alignment horizontal="center" wrapText="1"/>
    </xf>
    <xf numFmtId="0" fontId="2" fillId="2" borderId="4" xfId="0" applyFont="1" applyFill="1" applyBorder="1" applyAlignment="1">
      <alignment horizont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wrapText="1"/>
    </xf>
    <xf numFmtId="2" fontId="7" fillId="2" borderId="1" xfId="0" applyNumberFormat="1" applyFont="1" applyFill="1" applyBorder="1" applyAlignment="1">
      <alignment horizontal="center" wrapText="1"/>
    </xf>
    <xf numFmtId="0" fontId="2" fillId="2" borderId="0" xfId="0" applyFont="1" applyFill="1" applyAlignment="1">
      <alignment horizontal="center" wrapText="1"/>
    </xf>
    <xf numFmtId="0" fontId="1" fillId="2" borderId="1" xfId="0" applyNumberFormat="1" applyFont="1" applyFill="1" applyBorder="1" applyAlignment="1">
      <alignment horizontal="center" vertical="top" wrapText="1"/>
    </xf>
    <xf numFmtId="0" fontId="10" fillId="2" borderId="0" xfId="0" applyFont="1" applyFill="1" applyAlignment="1">
      <alignment vertical="top" wrapText="1"/>
    </xf>
    <xf numFmtId="0" fontId="2" fillId="2" borderId="0" xfId="0" applyFont="1" applyFill="1" applyAlignment="1">
      <alignment wrapText="1"/>
    </xf>
    <xf numFmtId="0" fontId="2" fillId="2" borderId="0" xfId="0" applyFont="1" applyFill="1" applyBorder="1" applyAlignment="1">
      <alignment wrapText="1"/>
    </xf>
    <xf numFmtId="165" fontId="10" fillId="2" borderId="0" xfId="1" applyNumberFormat="1" applyFont="1" applyFill="1" applyAlignment="1">
      <alignment vertical="top" wrapText="1"/>
    </xf>
    <xf numFmtId="3" fontId="2" fillId="3" borderId="1"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15" fillId="2" borderId="1" xfId="0" applyFont="1" applyFill="1" applyBorder="1" applyAlignment="1">
      <alignment vertical="top" wrapText="1"/>
    </xf>
    <xf numFmtId="0" fontId="15" fillId="2" borderId="0" xfId="0" applyFont="1" applyFill="1" applyAlignment="1">
      <alignment vertical="top"/>
    </xf>
    <xf numFmtId="0" fontId="16" fillId="2" borderId="1" xfId="0" applyNumberFormat="1" applyFont="1" applyFill="1" applyBorder="1" applyAlignment="1">
      <alignment horizontal="center" vertical="top" wrapText="1"/>
    </xf>
    <xf numFmtId="0" fontId="16" fillId="2" borderId="1" xfId="0" applyFont="1" applyFill="1" applyBorder="1" applyAlignment="1">
      <alignment horizontal="center" vertical="top" wrapText="1"/>
    </xf>
    <xf numFmtId="0" fontId="20" fillId="2" borderId="1" xfId="0" applyFont="1" applyFill="1" applyBorder="1" applyAlignment="1">
      <alignment horizontal="center" vertical="top" wrapText="1"/>
    </xf>
    <xf numFmtId="0" fontId="21" fillId="2" borderId="1" xfId="0" applyFont="1" applyFill="1" applyBorder="1" applyAlignment="1">
      <alignment vertical="top" wrapText="1"/>
    </xf>
    <xf numFmtId="3" fontId="21" fillId="2" borderId="1" xfId="0" applyNumberFormat="1" applyFont="1" applyFill="1" applyBorder="1" applyAlignment="1">
      <alignment horizontal="center" vertical="top" wrapText="1"/>
    </xf>
    <xf numFmtId="165" fontId="21" fillId="2" borderId="1" xfId="1" applyNumberFormat="1" applyFont="1" applyFill="1" applyBorder="1" applyAlignment="1">
      <alignment vertical="top" wrapText="1"/>
    </xf>
    <xf numFmtId="3" fontId="21" fillId="2" borderId="1" xfId="0" applyNumberFormat="1" applyFont="1" applyFill="1" applyBorder="1" applyAlignment="1">
      <alignment vertical="top" wrapText="1"/>
    </xf>
    <xf numFmtId="3" fontId="21" fillId="2" borderId="4" xfId="0" applyNumberFormat="1" applyFont="1" applyFill="1" applyBorder="1" applyAlignment="1">
      <alignment vertical="top" wrapText="1"/>
    </xf>
    <xf numFmtId="165" fontId="15" fillId="2" borderId="1" xfId="1" applyNumberFormat="1" applyFont="1" applyFill="1" applyBorder="1" applyAlignment="1">
      <alignment vertical="top" wrapText="1"/>
    </xf>
    <xf numFmtId="3" fontId="15" fillId="2" borderId="1" xfId="0" applyNumberFormat="1" applyFont="1" applyFill="1" applyBorder="1" applyAlignment="1">
      <alignment vertical="top" wrapText="1"/>
    </xf>
    <xf numFmtId="0" fontId="15" fillId="2" borderId="4" xfId="0" applyFont="1" applyFill="1" applyBorder="1" applyAlignment="1">
      <alignment vertical="top" wrapText="1"/>
    </xf>
    <xf numFmtId="0" fontId="21" fillId="2" borderId="4" xfId="0" applyFont="1" applyFill="1" applyBorder="1" applyAlignment="1">
      <alignment vertical="top" wrapText="1"/>
    </xf>
    <xf numFmtId="165" fontId="21" fillId="2" borderId="4" xfId="1" applyNumberFormat="1" applyFont="1" applyFill="1" applyBorder="1" applyAlignment="1">
      <alignment vertical="top" wrapText="1"/>
    </xf>
    <xf numFmtId="1" fontId="21" fillId="2" borderId="4" xfId="0" applyNumberFormat="1" applyFont="1" applyFill="1" applyBorder="1" applyAlignment="1">
      <alignment vertical="top" wrapText="1"/>
    </xf>
    <xf numFmtId="3" fontId="21" fillId="2" borderId="0" xfId="0" applyNumberFormat="1" applyFont="1" applyFill="1" applyAlignment="1">
      <alignment vertical="top" wrapText="1"/>
    </xf>
    <xf numFmtId="0" fontId="15" fillId="2" borderId="0" xfId="0" applyFont="1" applyFill="1" applyAlignment="1">
      <alignment vertical="top" wrapText="1"/>
    </xf>
    <xf numFmtId="165" fontId="15" fillId="2" borderId="1" xfId="1" applyNumberFormat="1" applyFont="1" applyFill="1" applyBorder="1" applyAlignment="1">
      <alignment horizontal="center" vertical="top" wrapText="1"/>
    </xf>
    <xf numFmtId="0" fontId="15" fillId="2" borderId="1" xfId="0" applyFont="1" applyFill="1" applyBorder="1" applyAlignment="1">
      <alignment horizontal="left" vertical="top" wrapText="1"/>
    </xf>
    <xf numFmtId="3" fontId="15" fillId="2" borderId="1" xfId="0" applyNumberFormat="1" applyFont="1" applyFill="1" applyBorder="1" applyAlignment="1">
      <alignment horizontal="left" vertical="top"/>
    </xf>
    <xf numFmtId="164" fontId="15" fillId="2" borderId="1" xfId="0" applyNumberFormat="1" applyFont="1" applyFill="1" applyBorder="1" applyAlignment="1">
      <alignment horizontal="left" vertical="top" wrapText="1"/>
    </xf>
    <xf numFmtId="3" fontId="15" fillId="2" borderId="5" xfId="0" applyNumberFormat="1" applyFont="1" applyFill="1" applyBorder="1" applyAlignment="1">
      <alignment vertical="top" wrapText="1"/>
    </xf>
    <xf numFmtId="3" fontId="21" fillId="2" borderId="10" xfId="0" applyNumberFormat="1" applyFont="1" applyFill="1" applyBorder="1" applyAlignment="1">
      <alignment horizontal="center" vertical="top" wrapText="1"/>
    </xf>
    <xf numFmtId="165" fontId="21" fillId="2" borderId="1" xfId="1" applyNumberFormat="1" applyFont="1" applyFill="1" applyBorder="1" applyAlignment="1">
      <alignment horizontal="center" vertical="top" wrapText="1"/>
    </xf>
    <xf numFmtId="0" fontId="18" fillId="2" borderId="1" xfId="0" applyFont="1" applyFill="1" applyBorder="1" applyAlignment="1">
      <alignment vertical="top"/>
    </xf>
    <xf numFmtId="0" fontId="20" fillId="2" borderId="7" xfId="0" applyFont="1" applyFill="1" applyBorder="1" applyAlignment="1">
      <alignment vertical="top" wrapText="1"/>
    </xf>
    <xf numFmtId="0" fontId="20" fillId="2" borderId="8" xfId="0" applyFont="1" applyFill="1" applyBorder="1" applyAlignment="1">
      <alignment vertical="top" wrapText="1"/>
    </xf>
    <xf numFmtId="0" fontId="23" fillId="2" borderId="8" xfId="0" applyFont="1" applyFill="1" applyBorder="1" applyAlignment="1">
      <alignment horizontal="right" vertical="top" wrapText="1"/>
    </xf>
    <xf numFmtId="3" fontId="23" fillId="2" borderId="1" xfId="0" applyNumberFormat="1" applyFont="1" applyFill="1" applyBorder="1" applyAlignment="1">
      <alignment horizontal="center" vertical="top" wrapText="1"/>
    </xf>
    <xf numFmtId="0" fontId="20" fillId="2" borderId="1" xfId="0" applyFont="1" applyFill="1" applyBorder="1" applyAlignment="1">
      <alignment vertical="top" wrapText="1"/>
    </xf>
    <xf numFmtId="0" fontId="24" fillId="2" borderId="1" xfId="0" applyFont="1" applyFill="1" applyBorder="1" applyAlignment="1">
      <alignment vertical="top"/>
    </xf>
    <xf numFmtId="0" fontId="20" fillId="2" borderId="0" xfId="0" applyFont="1" applyFill="1" applyAlignment="1">
      <alignment vertical="top"/>
    </xf>
    <xf numFmtId="0" fontId="20" fillId="2" borderId="4" xfId="0" applyFont="1" applyFill="1" applyBorder="1" applyAlignment="1">
      <alignment horizontal="center" vertical="top" wrapText="1"/>
    </xf>
    <xf numFmtId="165" fontId="15" fillId="2" borderId="4" xfId="1" applyNumberFormat="1" applyFont="1" applyFill="1" applyBorder="1" applyAlignment="1">
      <alignment vertical="top" wrapText="1"/>
    </xf>
    <xf numFmtId="0" fontId="24" fillId="2" borderId="4" xfId="0" applyFont="1" applyFill="1" applyBorder="1" applyAlignment="1">
      <alignment vertical="top" wrapText="1"/>
    </xf>
    <xf numFmtId="0" fontId="25" fillId="2" borderId="1" xfId="0" applyFont="1" applyFill="1" applyBorder="1" applyAlignment="1">
      <alignment vertical="top" wrapText="1"/>
    </xf>
    <xf numFmtId="0" fontId="26" fillId="2" borderId="1" xfId="0" applyFont="1" applyFill="1" applyBorder="1" applyAlignment="1">
      <alignment horizontal="center" vertical="top" wrapText="1"/>
    </xf>
    <xf numFmtId="165" fontId="25" fillId="2" borderId="1" xfId="1" applyNumberFormat="1" applyFont="1" applyFill="1" applyBorder="1" applyAlignment="1">
      <alignment vertical="top" wrapText="1"/>
    </xf>
    <xf numFmtId="0" fontId="25" fillId="2" borderId="0" xfId="0" applyFont="1" applyFill="1" applyAlignment="1">
      <alignment vertical="top"/>
    </xf>
    <xf numFmtId="4" fontId="26" fillId="2" borderId="1" xfId="0" applyNumberFormat="1" applyFont="1" applyFill="1" applyBorder="1" applyAlignment="1">
      <alignment horizontal="center" vertical="top" wrapText="1"/>
    </xf>
    <xf numFmtId="4" fontId="25" fillId="2" borderId="1" xfId="0" applyNumberFormat="1" applyFont="1" applyFill="1" applyBorder="1" applyAlignment="1">
      <alignment vertical="top" wrapText="1"/>
    </xf>
    <xf numFmtId="2" fontId="25" fillId="2" borderId="1" xfId="0" applyNumberFormat="1" applyFont="1" applyFill="1" applyBorder="1" applyAlignment="1">
      <alignment vertical="top" wrapText="1"/>
    </xf>
    <xf numFmtId="0" fontId="2" fillId="2" borderId="1" xfId="0" applyFont="1" applyFill="1" applyBorder="1"/>
    <xf numFmtId="0" fontId="27" fillId="2" borderId="4" xfId="0" applyFont="1" applyFill="1" applyBorder="1" applyAlignment="1">
      <alignment horizontal="center" vertical="top" wrapText="1"/>
    </xf>
    <xf numFmtId="0" fontId="15" fillId="2" borderId="1" xfId="0" applyFont="1" applyFill="1" applyBorder="1" applyAlignment="1">
      <alignment vertical="top" wrapText="1"/>
    </xf>
    <xf numFmtId="0" fontId="2" fillId="2" borderId="1" xfId="0" applyFont="1" applyFill="1" applyBorder="1" applyAlignment="1">
      <alignment vertical="top" wrapText="1"/>
    </xf>
    <xf numFmtId="0" fontId="25" fillId="2" borderId="0" xfId="0" applyFont="1" applyFill="1" applyBorder="1" applyAlignment="1">
      <alignment vertical="top" wrapText="1"/>
    </xf>
    <xf numFmtId="4" fontId="25" fillId="2" borderId="0" xfId="0" applyNumberFormat="1" applyFont="1" applyFill="1" applyBorder="1" applyAlignment="1">
      <alignment vertical="top" wrapText="1"/>
    </xf>
    <xf numFmtId="2" fontId="25" fillId="2" borderId="0" xfId="0" applyNumberFormat="1" applyFont="1" applyFill="1" applyBorder="1" applyAlignment="1">
      <alignment vertical="top" wrapText="1"/>
    </xf>
    <xf numFmtId="0" fontId="24" fillId="2" borderId="0" xfId="0" applyFont="1" applyFill="1" applyAlignment="1">
      <alignment horizontal="center" vertical="top" wrapText="1"/>
    </xf>
    <xf numFmtId="165" fontId="15" fillId="2" borderId="0" xfId="1" applyNumberFormat="1" applyFont="1" applyFill="1" applyAlignment="1">
      <alignment vertical="top" wrapText="1"/>
    </xf>
    <xf numFmtId="3" fontId="21" fillId="3" borderId="1" xfId="0" applyNumberFormat="1" applyFont="1" applyFill="1" applyBorder="1" applyAlignment="1">
      <alignment vertical="top" wrapText="1"/>
    </xf>
    <xf numFmtId="0" fontId="15" fillId="3" borderId="1" xfId="0" applyFont="1" applyFill="1" applyBorder="1" applyAlignment="1">
      <alignment vertical="top" wrapText="1"/>
    </xf>
    <xf numFmtId="0" fontId="15" fillId="3" borderId="1" xfId="0" applyFont="1" applyFill="1" applyBorder="1" applyAlignment="1">
      <alignment horizontal="left" vertical="top" wrapText="1"/>
    </xf>
    <xf numFmtId="3" fontId="15" fillId="3" borderId="1" xfId="0" applyNumberFormat="1" applyFont="1" applyFill="1" applyBorder="1" applyAlignment="1">
      <alignment horizontal="left" vertical="top"/>
    </xf>
    <xf numFmtId="164" fontId="15" fillId="3" borderId="1" xfId="0" applyNumberFormat="1" applyFont="1" applyFill="1" applyBorder="1" applyAlignment="1">
      <alignment horizontal="left" vertical="top" wrapText="1"/>
    </xf>
    <xf numFmtId="0" fontId="15" fillId="2" borderId="1" xfId="0" applyFont="1" applyFill="1" applyBorder="1" applyAlignment="1">
      <alignment vertical="top" wrapText="1"/>
    </xf>
    <xf numFmtId="0" fontId="23" fillId="2" borderId="1" xfId="0" applyFont="1" applyFill="1" applyBorder="1" applyAlignment="1">
      <alignment horizontal="center" vertical="top" wrapText="1"/>
    </xf>
    <xf numFmtId="0" fontId="17" fillId="2" borderId="0" xfId="0" applyFont="1" applyFill="1" applyAlignment="1">
      <alignment horizontal="center" vertical="top"/>
    </xf>
    <xf numFmtId="0" fontId="18" fillId="0" borderId="0" xfId="0" applyFont="1" applyAlignment="1">
      <alignment horizontal="center" vertical="top"/>
    </xf>
    <xf numFmtId="0" fontId="16" fillId="2" borderId="0" xfId="0" applyFont="1" applyFill="1" applyAlignment="1">
      <alignment horizontal="center" vertical="top" wrapText="1"/>
    </xf>
    <xf numFmtId="0" fontId="19" fillId="0" borderId="0" xfId="0" applyFont="1" applyAlignment="1">
      <alignment vertical="top" wrapText="1"/>
    </xf>
    <xf numFmtId="0" fontId="19" fillId="0" borderId="9" xfId="0" applyFont="1" applyBorder="1" applyAlignment="1">
      <alignment vertical="top" wrapText="1"/>
    </xf>
    <xf numFmtId="0" fontId="25" fillId="2" borderId="0" xfId="0" applyFont="1" applyFill="1" applyBorder="1" applyAlignment="1">
      <alignment vertical="top" wrapText="1"/>
    </xf>
    <xf numFmtId="0" fontId="18" fillId="2" borderId="0" xfId="0" applyFont="1" applyFill="1" applyAlignment="1">
      <alignment vertical="top" wrapText="1"/>
    </xf>
    <xf numFmtId="0" fontId="16" fillId="2" borderId="0" xfId="0" applyFont="1" applyFill="1" applyAlignment="1">
      <alignment vertical="top" wrapText="1"/>
    </xf>
    <xf numFmtId="0" fontId="16" fillId="2" borderId="1" xfId="0" applyNumberFormat="1" applyFont="1" applyFill="1" applyBorder="1" applyAlignment="1">
      <alignment vertical="top" wrapText="1"/>
    </xf>
    <xf numFmtId="0" fontId="15" fillId="2" borderId="1" xfId="0" applyFont="1" applyFill="1" applyBorder="1" applyAlignment="1">
      <alignment vertical="top" wrapText="1"/>
    </xf>
    <xf numFmtId="165" fontId="16" fillId="2" borderId="1" xfId="1" applyNumberFormat="1" applyFont="1" applyFill="1" applyBorder="1" applyAlignment="1">
      <alignment vertical="top" wrapText="1"/>
    </xf>
    <xf numFmtId="165" fontId="15" fillId="2" borderId="1" xfId="1" applyNumberFormat="1" applyFont="1" applyFill="1" applyBorder="1" applyAlignment="1">
      <alignmen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18" fillId="0" borderId="1" xfId="0" applyFont="1" applyBorder="1" applyAlignment="1">
      <alignment horizontal="left" vertical="top" wrapText="1"/>
    </xf>
    <xf numFmtId="0" fontId="16" fillId="2" borderId="7" xfId="0" applyNumberFormat="1" applyFont="1" applyFill="1" applyBorder="1" applyAlignment="1">
      <alignment horizontal="center" vertical="top"/>
    </xf>
    <xf numFmtId="0" fontId="16" fillId="2" borderId="8" xfId="0" applyNumberFormat="1" applyFont="1" applyFill="1" applyBorder="1" applyAlignment="1">
      <alignment horizontal="center" vertical="top"/>
    </xf>
    <xf numFmtId="0" fontId="18" fillId="2" borderId="8" xfId="0" applyFont="1" applyFill="1" applyBorder="1" applyAlignment="1">
      <alignment horizontal="center" vertical="top"/>
    </xf>
    <xf numFmtId="0" fontId="18" fillId="0" borderId="6" xfId="0" applyFont="1" applyBorder="1" applyAlignment="1">
      <alignment vertical="top"/>
    </xf>
    <xf numFmtId="0" fontId="18" fillId="2" borderId="12" xfId="0" applyFont="1" applyFill="1" applyBorder="1" applyAlignment="1">
      <alignment horizontal="center" vertical="top"/>
    </xf>
    <xf numFmtId="0" fontId="18" fillId="2" borderId="9" xfId="0" applyFont="1" applyFill="1" applyBorder="1" applyAlignment="1">
      <alignment horizontal="center" vertical="top"/>
    </xf>
    <xf numFmtId="0" fontId="18" fillId="0" borderId="10" xfId="0" applyFont="1" applyBorder="1" applyAlignment="1">
      <alignment vertical="top"/>
    </xf>
    <xf numFmtId="0" fontId="11" fillId="2" borderId="0" xfId="0" applyFont="1" applyFill="1" applyAlignment="1">
      <alignment horizontal="center" wrapText="1"/>
    </xf>
    <xf numFmtId="0" fontId="12" fillId="2" borderId="0" xfId="0" applyFont="1" applyFill="1" applyAlignment="1"/>
    <xf numFmtId="0" fontId="2" fillId="2" borderId="0" xfId="0" applyFont="1" applyFill="1" applyAlignment="1">
      <alignment wrapText="1"/>
    </xf>
    <xf numFmtId="0" fontId="1" fillId="2" borderId="7"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6" xfId="0" applyFont="1" applyFill="1" applyBorder="1" applyAlignment="1">
      <alignment horizontal="center" vertical="top" wrapText="1"/>
    </xf>
    <xf numFmtId="0" fontId="0" fillId="0" borderId="12"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1" fillId="2" borderId="7" xfId="0" applyNumberFormat="1" applyFont="1" applyFill="1" applyBorder="1" applyAlignment="1">
      <alignment horizontal="center" vertical="top"/>
    </xf>
    <xf numFmtId="0" fontId="1" fillId="2" borderId="8" xfId="0" applyNumberFormat="1" applyFont="1" applyFill="1" applyBorder="1" applyAlignment="1">
      <alignment horizontal="center" vertical="top"/>
    </xf>
    <xf numFmtId="0" fontId="0" fillId="0" borderId="6" xfId="0" applyBorder="1" applyAlignment="1"/>
    <xf numFmtId="0" fontId="1" fillId="2" borderId="12" xfId="0" applyNumberFormat="1" applyFont="1" applyFill="1" applyBorder="1" applyAlignment="1">
      <alignment horizontal="center" vertical="top"/>
    </xf>
    <xf numFmtId="0" fontId="1" fillId="2" borderId="9" xfId="0" applyNumberFormat="1" applyFont="1" applyFill="1" applyBorder="1" applyAlignment="1">
      <alignment horizontal="center" vertical="top"/>
    </xf>
    <xf numFmtId="0" fontId="0" fillId="0" borderId="10" xfId="0" applyBorder="1" applyAlignment="1"/>
    <xf numFmtId="0" fontId="1" fillId="2" borderId="5" xfId="0" applyNumberFormat="1" applyFont="1" applyFill="1" applyBorder="1" applyAlignment="1">
      <alignment vertical="top" wrapText="1"/>
    </xf>
    <xf numFmtId="0" fontId="2" fillId="2" borderId="11" xfId="0" applyFont="1" applyFill="1" applyBorder="1" applyAlignment="1">
      <alignment vertical="top" wrapText="1"/>
    </xf>
    <xf numFmtId="0" fontId="2" fillId="2" borderId="10" xfId="0" applyFont="1" applyFill="1" applyBorder="1" applyAlignment="1">
      <alignment vertical="top" wrapText="1"/>
    </xf>
    <xf numFmtId="0" fontId="2" fillId="2" borderId="0" xfId="0" applyFont="1" applyFill="1" applyBorder="1" applyAlignment="1">
      <alignment wrapText="1"/>
    </xf>
    <xf numFmtId="0" fontId="2" fillId="2" borderId="3" xfId="0" applyFont="1" applyFill="1" applyBorder="1" applyAlignment="1">
      <alignment vertical="top" wrapText="1"/>
    </xf>
    <xf numFmtId="0" fontId="2" fillId="2" borderId="4"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1"/>
  <sheetViews>
    <sheetView zoomScale="130" zoomScaleNormal="130" workbookViewId="0">
      <pane ySplit="6" topLeftCell="A7" activePane="bottomLeft" state="frozen"/>
      <selection pane="bottomLeft" activeCell="D4" sqref="D4:D6"/>
    </sheetView>
  </sheetViews>
  <sheetFormatPr defaultRowHeight="18" x14ac:dyDescent="0.25"/>
  <cols>
    <col min="1" max="1" width="7.7109375" style="8" customWidth="1"/>
    <col min="2" max="2" width="31.7109375" style="8" customWidth="1"/>
    <col min="3" max="3" width="13.5703125" style="8" customWidth="1"/>
    <col min="4" max="4" width="15.28515625" style="8" customWidth="1"/>
    <col min="5" max="5" width="19.140625" style="8" customWidth="1"/>
    <col min="6" max="6" width="18.5703125" style="8" customWidth="1"/>
    <col min="7" max="7" width="26.42578125" style="12" customWidth="1"/>
    <col min="8" max="8" width="18.140625" style="42" customWidth="1"/>
    <col min="9" max="9" width="9.85546875" style="8" customWidth="1"/>
    <col min="10" max="10" width="11.140625" style="8" customWidth="1"/>
    <col min="11" max="11" width="9.7109375" style="8" customWidth="1"/>
    <col min="12" max="12" width="8.5703125" style="8" customWidth="1"/>
    <col min="13" max="13" width="15.7109375" style="8" customWidth="1"/>
    <col min="14" max="14" width="14.42578125" style="8" customWidth="1"/>
    <col min="15" max="15" width="12.7109375" style="8" customWidth="1"/>
    <col min="16" max="16" width="10.5703125" style="8" customWidth="1"/>
    <col min="17" max="17" width="12.5703125" style="8" customWidth="1"/>
    <col min="18" max="18" width="12.85546875" style="8" customWidth="1"/>
    <col min="19" max="19" width="14.140625" style="8" customWidth="1"/>
    <col min="20" max="20" width="10.85546875" style="8" customWidth="1"/>
    <col min="21" max="21" width="12.140625" style="8" customWidth="1"/>
    <col min="22" max="22" width="11" style="8" customWidth="1"/>
    <col min="23" max="23" width="11.42578125" style="8" customWidth="1"/>
    <col min="24" max="24" width="9.7109375" style="8" customWidth="1"/>
    <col min="25" max="25" width="12.42578125" style="8" customWidth="1"/>
    <col min="26" max="26" width="12.85546875" style="8" customWidth="1"/>
    <col min="27" max="27" width="15.5703125" style="8" customWidth="1"/>
    <col min="28" max="28" width="4.28515625" style="8" customWidth="1"/>
    <col min="29" max="29" width="83.7109375" style="8" customWidth="1"/>
    <col min="30" max="30" width="71.28515625" style="8" customWidth="1"/>
    <col min="31" max="31" width="71.28515625" style="39" customWidth="1"/>
    <col min="32" max="32" width="72.7109375" style="10" customWidth="1"/>
    <col min="33" max="33" width="0.140625" style="10" customWidth="1"/>
    <col min="34" max="34" width="69.5703125" style="10" customWidth="1"/>
    <col min="35" max="16384" width="9.140625" style="10"/>
  </cols>
  <sheetData>
    <row r="1" spans="1:34" ht="33" customHeight="1" x14ac:dyDescent="0.25">
      <c r="A1" s="105" t="s">
        <v>152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47"/>
      <c r="AH1" s="47"/>
    </row>
    <row r="2" spans="1:34" ht="18" customHeight="1" x14ac:dyDescent="0.25">
      <c r="A2" s="107" t="s">
        <v>126</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47"/>
      <c r="AH2" s="47"/>
    </row>
    <row r="3" spans="1:34" ht="18" customHeight="1" x14ac:dyDescent="0.2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47"/>
      <c r="AH3" s="47"/>
    </row>
    <row r="4" spans="1:34" ht="30" customHeight="1" x14ac:dyDescent="0.25">
      <c r="A4" s="113" t="s">
        <v>0</v>
      </c>
      <c r="B4" s="113" t="s">
        <v>1</v>
      </c>
      <c r="C4" s="113" t="s">
        <v>5</v>
      </c>
      <c r="D4" s="113" t="s">
        <v>2</v>
      </c>
      <c r="E4" s="113" t="s">
        <v>79</v>
      </c>
      <c r="F4" s="113" t="s">
        <v>68</v>
      </c>
      <c r="G4" s="118" t="s">
        <v>109</v>
      </c>
      <c r="H4" s="115" t="s">
        <v>106</v>
      </c>
      <c r="I4" s="117" t="s">
        <v>67</v>
      </c>
      <c r="J4" s="117"/>
      <c r="K4" s="117"/>
      <c r="L4" s="117"/>
      <c r="M4" s="117"/>
      <c r="N4" s="117"/>
      <c r="O4" s="117"/>
      <c r="P4" s="117"/>
      <c r="Q4" s="117"/>
      <c r="R4" s="117"/>
      <c r="S4" s="117"/>
      <c r="T4" s="117"/>
      <c r="U4" s="117"/>
      <c r="V4" s="117"/>
      <c r="W4" s="117"/>
      <c r="X4" s="117"/>
      <c r="Y4" s="117"/>
      <c r="Z4" s="117"/>
      <c r="AA4" s="117"/>
      <c r="AB4" s="117"/>
      <c r="AC4" s="120" t="s">
        <v>66</v>
      </c>
      <c r="AD4" s="121"/>
      <c r="AE4" s="121"/>
      <c r="AF4" s="122"/>
      <c r="AG4" s="123"/>
    </row>
    <row r="5" spans="1:34" ht="20.25" customHeight="1" x14ac:dyDescent="0.25">
      <c r="A5" s="114"/>
      <c r="B5" s="114"/>
      <c r="C5" s="114"/>
      <c r="D5" s="114"/>
      <c r="E5" s="114"/>
      <c r="F5" s="114"/>
      <c r="G5" s="119"/>
      <c r="H5" s="116"/>
      <c r="I5" s="117"/>
      <c r="J5" s="117"/>
      <c r="K5" s="117"/>
      <c r="L5" s="117"/>
      <c r="M5" s="117"/>
      <c r="N5" s="117"/>
      <c r="O5" s="117"/>
      <c r="P5" s="117"/>
      <c r="Q5" s="117"/>
      <c r="R5" s="117"/>
      <c r="S5" s="117"/>
      <c r="T5" s="117"/>
      <c r="U5" s="117"/>
      <c r="V5" s="117"/>
      <c r="W5" s="117"/>
      <c r="X5" s="117"/>
      <c r="Y5" s="117"/>
      <c r="Z5" s="117"/>
      <c r="AA5" s="117"/>
      <c r="AB5" s="117"/>
      <c r="AC5" s="124"/>
      <c r="AD5" s="125"/>
      <c r="AE5" s="125"/>
      <c r="AF5" s="125"/>
      <c r="AG5" s="126"/>
    </row>
    <row r="6" spans="1:34" ht="50.25" customHeight="1" x14ac:dyDescent="0.25">
      <c r="A6" s="114"/>
      <c r="B6" s="114"/>
      <c r="C6" s="114"/>
      <c r="D6" s="114"/>
      <c r="E6" s="114"/>
      <c r="F6" s="114"/>
      <c r="G6" s="119"/>
      <c r="H6" s="116"/>
      <c r="I6" s="117"/>
      <c r="J6" s="117"/>
      <c r="K6" s="117"/>
      <c r="L6" s="117"/>
      <c r="M6" s="117"/>
      <c r="N6" s="117"/>
      <c r="O6" s="117"/>
      <c r="P6" s="117"/>
      <c r="Q6" s="117"/>
      <c r="R6" s="117"/>
      <c r="S6" s="117"/>
      <c r="T6" s="117"/>
      <c r="U6" s="117"/>
      <c r="V6" s="117"/>
      <c r="W6" s="117"/>
      <c r="X6" s="117"/>
      <c r="Y6" s="117"/>
      <c r="Z6" s="117"/>
      <c r="AA6" s="117"/>
      <c r="AB6" s="117"/>
      <c r="AC6" s="48" t="s">
        <v>64</v>
      </c>
      <c r="AD6" s="49" t="s">
        <v>65</v>
      </c>
      <c r="AE6" s="49" t="s">
        <v>107</v>
      </c>
      <c r="AF6" s="49" t="s">
        <v>101</v>
      </c>
      <c r="AG6" s="104" t="s">
        <v>133</v>
      </c>
      <c r="AH6" s="50" t="s">
        <v>153</v>
      </c>
    </row>
    <row r="7" spans="1:34" ht="204.75" customHeight="1" x14ac:dyDescent="0.25">
      <c r="A7" s="46" t="s">
        <v>30</v>
      </c>
      <c r="B7" s="46" t="s">
        <v>14</v>
      </c>
      <c r="C7" s="46" t="s">
        <v>6</v>
      </c>
      <c r="D7" s="46" t="s">
        <v>12</v>
      </c>
      <c r="E7" s="51" t="s">
        <v>92</v>
      </c>
      <c r="F7" s="51" t="s">
        <v>40</v>
      </c>
      <c r="G7" s="52">
        <v>1151506</v>
      </c>
      <c r="H7" s="53">
        <v>451000</v>
      </c>
      <c r="I7" s="51">
        <v>0</v>
      </c>
      <c r="J7" s="54">
        <v>21695.3</v>
      </c>
      <c r="K7" s="54">
        <v>0</v>
      </c>
      <c r="L7" s="54">
        <v>0</v>
      </c>
      <c r="M7" s="55">
        <v>21695.3</v>
      </c>
      <c r="N7" s="54">
        <v>169740.76</v>
      </c>
      <c r="O7" s="54">
        <v>11000.18</v>
      </c>
      <c r="P7" s="54">
        <v>1811.15</v>
      </c>
      <c r="Q7" s="55">
        <v>182552.09</v>
      </c>
      <c r="R7" s="54">
        <v>255369.59</v>
      </c>
      <c r="S7" s="54">
        <v>439999.82</v>
      </c>
      <c r="T7" s="54">
        <v>72444.86</v>
      </c>
      <c r="U7" s="55">
        <v>767814.27</v>
      </c>
      <c r="V7" s="54"/>
      <c r="W7" s="54"/>
      <c r="X7" s="54"/>
      <c r="Y7" s="55">
        <v>0</v>
      </c>
      <c r="Z7" s="55">
        <v>446805.65</v>
      </c>
      <c r="AA7" s="55">
        <v>451000</v>
      </c>
      <c r="AB7" s="55">
        <v>74256.009999999995</v>
      </c>
      <c r="AC7" s="46" t="s">
        <v>84</v>
      </c>
      <c r="AD7" s="51" t="s">
        <v>73</v>
      </c>
      <c r="AE7" s="51" t="s">
        <v>128</v>
      </c>
      <c r="AF7" s="51" t="s">
        <v>123</v>
      </c>
      <c r="AG7" s="46" t="s">
        <v>134</v>
      </c>
      <c r="AH7" s="103" t="s">
        <v>154</v>
      </c>
    </row>
    <row r="8" spans="1:34" ht="264" customHeight="1" x14ac:dyDescent="0.25">
      <c r="A8" s="46" t="s">
        <v>31</v>
      </c>
      <c r="B8" s="46" t="s">
        <v>150</v>
      </c>
      <c r="C8" s="46" t="s">
        <v>9</v>
      </c>
      <c r="D8" s="46"/>
      <c r="E8" s="46" t="s">
        <v>89</v>
      </c>
      <c r="F8" s="46" t="s">
        <v>35</v>
      </c>
      <c r="G8" s="52">
        <v>114336</v>
      </c>
      <c r="H8" s="56">
        <v>111981</v>
      </c>
      <c r="I8" s="46">
        <v>0</v>
      </c>
      <c r="J8" s="57">
        <v>389.24</v>
      </c>
      <c r="K8" s="57">
        <v>27887.18</v>
      </c>
      <c r="L8" s="57">
        <v>4921.2700000000004</v>
      </c>
      <c r="M8" s="55">
        <f t="shared" ref="M8:M11" si="0">J8+K8+L8</f>
        <v>33197.69</v>
      </c>
      <c r="N8" s="57">
        <v>1774.76</v>
      </c>
      <c r="O8" s="57">
        <v>40596.1</v>
      </c>
      <c r="P8" s="57">
        <v>7164.02</v>
      </c>
      <c r="Q8" s="55">
        <f t="shared" ref="Q8:Q11" si="1">N8+O8+P8</f>
        <v>49534.880000000005</v>
      </c>
      <c r="R8" s="57">
        <v>0</v>
      </c>
      <c r="S8" s="57">
        <v>26863.200000000001</v>
      </c>
      <c r="T8" s="57">
        <v>4740.51</v>
      </c>
      <c r="U8" s="55">
        <f t="shared" ref="U8:U11" si="2">R8+S8+T8</f>
        <v>31603.71</v>
      </c>
      <c r="V8" s="57"/>
      <c r="W8" s="57"/>
      <c r="X8" s="57"/>
      <c r="Y8" s="55">
        <f t="shared" ref="Y8:Y11" si="3">V8+W8+X8</f>
        <v>0</v>
      </c>
      <c r="Z8" s="57">
        <f>J8+N8+R8</f>
        <v>2164</v>
      </c>
      <c r="AA8" s="57">
        <f>K8+O8+S8</f>
        <v>95346.48</v>
      </c>
      <c r="AB8" s="57">
        <v>16825.8</v>
      </c>
      <c r="AC8" s="46" t="s">
        <v>27</v>
      </c>
      <c r="AD8" s="46" t="s">
        <v>27</v>
      </c>
      <c r="AE8" s="46" t="s">
        <v>121</v>
      </c>
      <c r="AF8" s="51" t="s">
        <v>132</v>
      </c>
      <c r="AG8" s="46" t="s">
        <v>145</v>
      </c>
      <c r="AH8" s="103" t="s">
        <v>155</v>
      </c>
    </row>
    <row r="9" spans="1:34" ht="329.25" customHeight="1" x14ac:dyDescent="0.25">
      <c r="A9" s="58" t="s">
        <v>87</v>
      </c>
      <c r="B9" s="59" t="s">
        <v>75</v>
      </c>
      <c r="C9" s="59" t="s">
        <v>11</v>
      </c>
      <c r="D9" s="59" t="s">
        <v>13</v>
      </c>
      <c r="E9" s="59" t="s">
        <v>48</v>
      </c>
      <c r="F9" s="59" t="s">
        <v>85</v>
      </c>
      <c r="G9" s="52">
        <v>18754036.809999999</v>
      </c>
      <c r="H9" s="60">
        <v>2564483</v>
      </c>
      <c r="I9" s="61">
        <v>96174.54</v>
      </c>
      <c r="J9" s="55">
        <v>306639.58</v>
      </c>
      <c r="K9" s="55">
        <v>0</v>
      </c>
      <c r="L9" s="55"/>
      <c r="M9" s="55">
        <v>306639.58</v>
      </c>
      <c r="N9" s="55">
        <v>3810314.79</v>
      </c>
      <c r="O9" s="55">
        <v>1541701.36</v>
      </c>
      <c r="P9" s="55">
        <v>741913.09</v>
      </c>
      <c r="Q9" s="55">
        <v>6093929.2400000002</v>
      </c>
      <c r="R9" s="55">
        <v>4156944.4</v>
      </c>
      <c r="S9" s="55">
        <v>751131.78</v>
      </c>
      <c r="T9" s="55">
        <v>361467.22</v>
      </c>
      <c r="U9" s="55">
        <v>5269543.3999999994</v>
      </c>
      <c r="V9" s="55">
        <v>917100</v>
      </c>
      <c r="W9" s="55">
        <v>0</v>
      </c>
      <c r="X9" s="55">
        <v>0</v>
      </c>
      <c r="Y9" s="55">
        <v>917100</v>
      </c>
      <c r="Z9" s="55">
        <v>11024691.439999999</v>
      </c>
      <c r="AA9" s="62">
        <v>2292833.14</v>
      </c>
      <c r="AB9" s="55">
        <v>1234108.33</v>
      </c>
      <c r="AC9" s="59" t="s">
        <v>47</v>
      </c>
      <c r="AD9" s="59" t="s">
        <v>74</v>
      </c>
      <c r="AE9" s="59" t="s">
        <v>114</v>
      </c>
      <c r="AF9" s="59" t="s">
        <v>130</v>
      </c>
      <c r="AG9" s="46" t="s">
        <v>135</v>
      </c>
      <c r="AH9" s="103" t="s">
        <v>156</v>
      </c>
    </row>
    <row r="10" spans="1:34" ht="198.75" customHeight="1" x14ac:dyDescent="0.25">
      <c r="A10" s="46" t="s">
        <v>32</v>
      </c>
      <c r="B10" s="63" t="s">
        <v>103</v>
      </c>
      <c r="C10" s="46" t="s">
        <v>16</v>
      </c>
      <c r="D10" s="46"/>
      <c r="E10" s="46" t="s">
        <v>95</v>
      </c>
      <c r="F10" s="46" t="s">
        <v>102</v>
      </c>
      <c r="G10" s="52">
        <v>2304398.9</v>
      </c>
      <c r="H10" s="64">
        <v>896266</v>
      </c>
      <c r="I10" s="54"/>
      <c r="J10" s="46"/>
      <c r="K10" s="46"/>
      <c r="L10" s="46"/>
      <c r="M10" s="55">
        <v>54693</v>
      </c>
      <c r="N10" s="46"/>
      <c r="O10" s="46"/>
      <c r="P10" s="46"/>
      <c r="Q10" s="55">
        <v>723343</v>
      </c>
      <c r="R10" s="46"/>
      <c r="S10" s="46"/>
      <c r="T10" s="46"/>
      <c r="U10" s="55">
        <v>1959631</v>
      </c>
      <c r="V10" s="46"/>
      <c r="W10" s="46"/>
      <c r="X10" s="46"/>
      <c r="Y10" s="55">
        <v>798133</v>
      </c>
      <c r="Z10" s="65">
        <v>823875</v>
      </c>
      <c r="AA10" s="66">
        <v>2911958</v>
      </c>
      <c r="AB10" s="67"/>
      <c r="AC10" s="46" t="s">
        <v>104</v>
      </c>
      <c r="AD10" s="46" t="s">
        <v>88</v>
      </c>
      <c r="AE10" s="46" t="s">
        <v>117</v>
      </c>
      <c r="AF10" s="46" t="s">
        <v>118</v>
      </c>
      <c r="AG10" s="46" t="s">
        <v>143</v>
      </c>
      <c r="AH10" s="51" t="s">
        <v>157</v>
      </c>
    </row>
    <row r="11" spans="1:34" ht="168" customHeight="1" x14ac:dyDescent="0.25">
      <c r="A11" s="46" t="s">
        <v>151</v>
      </c>
      <c r="B11" s="46" t="s">
        <v>42</v>
      </c>
      <c r="C11" s="46"/>
      <c r="D11" s="46"/>
      <c r="E11" s="46" t="s">
        <v>96</v>
      </c>
      <c r="F11" s="46" t="s">
        <v>43</v>
      </c>
      <c r="G11" s="52">
        <v>128465</v>
      </c>
      <c r="H11" s="53">
        <v>128465</v>
      </c>
      <c r="I11" s="68">
        <v>0</v>
      </c>
      <c r="J11" s="57"/>
      <c r="K11" s="57">
        <v>13000</v>
      </c>
      <c r="L11" s="57"/>
      <c r="M11" s="55">
        <f t="shared" si="0"/>
        <v>13000</v>
      </c>
      <c r="N11" s="57"/>
      <c r="O11" s="57">
        <v>83349</v>
      </c>
      <c r="P11" s="57"/>
      <c r="Q11" s="55">
        <f t="shared" si="1"/>
        <v>83349</v>
      </c>
      <c r="R11" s="57"/>
      <c r="S11" s="57">
        <v>17116</v>
      </c>
      <c r="T11" s="57"/>
      <c r="U11" s="55">
        <f t="shared" si="2"/>
        <v>17116</v>
      </c>
      <c r="V11" s="57"/>
      <c r="W11" s="57">
        <v>15000</v>
      </c>
      <c r="X11" s="57"/>
      <c r="Y11" s="55">
        <f t="shared" si="3"/>
        <v>15000</v>
      </c>
      <c r="Z11" s="57"/>
      <c r="AA11" s="57"/>
      <c r="AB11" s="57"/>
      <c r="AC11" s="46" t="s">
        <v>44</v>
      </c>
      <c r="AD11" s="46" t="s">
        <v>72</v>
      </c>
      <c r="AE11" s="46" t="s">
        <v>115</v>
      </c>
      <c r="AF11" s="46" t="s">
        <v>129</v>
      </c>
      <c r="AG11" s="46" t="s">
        <v>136</v>
      </c>
      <c r="AH11" s="103" t="s">
        <v>158</v>
      </c>
    </row>
    <row r="12" spans="1:34" ht="224.25" customHeight="1" x14ac:dyDescent="0.25">
      <c r="A12" s="46" t="s">
        <v>33</v>
      </c>
      <c r="B12" s="46" t="s">
        <v>77</v>
      </c>
      <c r="C12" s="46"/>
      <c r="D12" s="46"/>
      <c r="E12" s="46" t="s">
        <v>90</v>
      </c>
      <c r="F12" s="46" t="s">
        <v>71</v>
      </c>
      <c r="G12" s="52">
        <v>625522.56000000006</v>
      </c>
      <c r="H12" s="56">
        <v>480420</v>
      </c>
      <c r="I12" s="68"/>
      <c r="J12" s="46"/>
      <c r="K12" s="46"/>
      <c r="L12" s="46"/>
      <c r="M12" s="54"/>
      <c r="N12" s="46"/>
      <c r="O12" s="46"/>
      <c r="P12" s="46"/>
      <c r="Q12" s="54">
        <v>50000</v>
      </c>
      <c r="R12" s="46"/>
      <c r="S12" s="46"/>
      <c r="T12" s="46"/>
      <c r="U12" s="54">
        <v>374421</v>
      </c>
      <c r="V12" s="46"/>
      <c r="W12" s="46"/>
      <c r="X12" s="46"/>
      <c r="Y12" s="54">
        <v>160466</v>
      </c>
      <c r="Z12" s="46"/>
      <c r="AA12" s="46"/>
      <c r="AB12" s="46"/>
      <c r="AC12" s="46" t="s">
        <v>140</v>
      </c>
      <c r="AD12" s="46" t="s">
        <v>91</v>
      </c>
      <c r="AE12" s="46" t="s">
        <v>141</v>
      </c>
      <c r="AF12" s="46" t="s">
        <v>122</v>
      </c>
      <c r="AG12" s="46" t="s">
        <v>142</v>
      </c>
      <c r="AH12" s="103" t="s">
        <v>159</v>
      </c>
    </row>
    <row r="13" spans="1:34" s="11" customFormat="1" ht="293.25" customHeight="1" x14ac:dyDescent="0.25">
      <c r="A13" s="46" t="s">
        <v>138</v>
      </c>
      <c r="B13" s="46" t="s">
        <v>50</v>
      </c>
      <c r="C13" s="46" t="s">
        <v>51</v>
      </c>
      <c r="D13" s="46" t="s">
        <v>144</v>
      </c>
      <c r="E13" s="46" t="s">
        <v>52</v>
      </c>
      <c r="F13" s="46" t="s">
        <v>53</v>
      </c>
      <c r="G13" s="69" t="s">
        <v>61</v>
      </c>
      <c r="H13" s="70"/>
      <c r="I13" s="51">
        <v>0</v>
      </c>
      <c r="J13" s="54">
        <v>0</v>
      </c>
      <c r="K13" s="54" t="s">
        <v>54</v>
      </c>
      <c r="L13" s="54" t="s">
        <v>55</v>
      </c>
      <c r="M13" s="54">
        <v>25492</v>
      </c>
      <c r="N13" s="54">
        <v>0</v>
      </c>
      <c r="O13" s="54" t="s">
        <v>56</v>
      </c>
      <c r="P13" s="54" t="s">
        <v>57</v>
      </c>
      <c r="Q13" s="54" t="s">
        <v>58</v>
      </c>
      <c r="R13" s="54">
        <v>0</v>
      </c>
      <c r="S13" s="54">
        <v>0</v>
      </c>
      <c r="T13" s="54">
        <v>0</v>
      </c>
      <c r="U13" s="54">
        <v>0</v>
      </c>
      <c r="V13" s="54"/>
      <c r="W13" s="54"/>
      <c r="X13" s="54"/>
      <c r="Y13" s="54"/>
      <c r="Z13" s="55">
        <f>J13+N13</f>
        <v>0</v>
      </c>
      <c r="AA13" s="55" t="s">
        <v>59</v>
      </c>
      <c r="AB13" s="55" t="s">
        <v>60</v>
      </c>
      <c r="AC13" s="46" t="s">
        <v>62</v>
      </c>
      <c r="AD13" s="46" t="s">
        <v>63</v>
      </c>
      <c r="AE13" s="46" t="s">
        <v>119</v>
      </c>
      <c r="AF13" s="46" t="s">
        <v>120</v>
      </c>
      <c r="AG13" s="71" t="s">
        <v>147</v>
      </c>
      <c r="AH13" s="71" t="s">
        <v>147</v>
      </c>
    </row>
    <row r="14" spans="1:34" s="47" customFormat="1" ht="115.5" customHeight="1" x14ac:dyDescent="0.25">
      <c r="A14" s="91" t="s">
        <v>41</v>
      </c>
      <c r="B14" s="91" t="s">
        <v>78</v>
      </c>
      <c r="C14" s="91"/>
      <c r="D14" s="91"/>
      <c r="E14" s="91" t="s">
        <v>97</v>
      </c>
      <c r="F14" s="91" t="s">
        <v>45</v>
      </c>
      <c r="G14" s="52">
        <v>2883228.63</v>
      </c>
      <c r="H14" s="53">
        <v>1298256</v>
      </c>
      <c r="I14" s="54">
        <v>0</v>
      </c>
      <c r="J14" s="54">
        <v>0</v>
      </c>
      <c r="K14" s="54">
        <v>0</v>
      </c>
      <c r="L14" s="54">
        <v>0</v>
      </c>
      <c r="M14" s="54">
        <f>J14+K14+L14</f>
        <v>0</v>
      </c>
      <c r="N14" s="54">
        <v>41833</v>
      </c>
      <c r="O14" s="54">
        <v>0</v>
      </c>
      <c r="P14" s="54">
        <v>0</v>
      </c>
      <c r="Q14" s="54">
        <f>N14+O14+P14</f>
        <v>41833</v>
      </c>
      <c r="R14" s="54">
        <v>0</v>
      </c>
      <c r="S14" s="54">
        <v>0</v>
      </c>
      <c r="T14" s="54">
        <v>0</v>
      </c>
      <c r="U14" s="54">
        <f>R14+S14+T14</f>
        <v>0</v>
      </c>
      <c r="V14" s="54">
        <v>590567</v>
      </c>
      <c r="W14" s="54">
        <v>1298256</v>
      </c>
      <c r="X14" s="54">
        <v>0</v>
      </c>
      <c r="Y14" s="54">
        <f>V14+W14+X14</f>
        <v>1888823</v>
      </c>
      <c r="Z14" s="54">
        <f>N14+V14</f>
        <v>632400</v>
      </c>
      <c r="AA14" s="54">
        <f>W14</f>
        <v>1298256</v>
      </c>
      <c r="AB14" s="54">
        <v>0</v>
      </c>
      <c r="AC14" s="91" t="s">
        <v>49</v>
      </c>
      <c r="AD14" s="91" t="s">
        <v>76</v>
      </c>
      <c r="AE14" s="91" t="s">
        <v>116</v>
      </c>
      <c r="AF14" s="91" t="s">
        <v>131</v>
      </c>
      <c r="AG14" s="91" t="s">
        <v>137</v>
      </c>
      <c r="AH14" s="103" t="s">
        <v>160</v>
      </c>
    </row>
    <row r="15" spans="1:34" s="78" customFormat="1" ht="21" customHeight="1" x14ac:dyDescent="0.25">
      <c r="A15" s="72"/>
      <c r="B15" s="73"/>
      <c r="C15" s="73"/>
      <c r="D15" s="73"/>
      <c r="E15" s="73"/>
      <c r="F15" s="74" t="s">
        <v>37</v>
      </c>
      <c r="G15" s="75">
        <f>SUM(G7:G14)</f>
        <v>25961493.899999995</v>
      </c>
      <c r="H15" s="75">
        <f>SUM(H7:H14)</f>
        <v>5930871</v>
      </c>
      <c r="I15" s="75">
        <f t="shared" ref="I15:AB15" si="4">SUM(I7:I14)</f>
        <v>96174.54</v>
      </c>
      <c r="J15" s="75">
        <f t="shared" si="4"/>
        <v>328724.12</v>
      </c>
      <c r="K15" s="75">
        <f t="shared" si="4"/>
        <v>40887.18</v>
      </c>
      <c r="L15" s="75">
        <f t="shared" si="4"/>
        <v>4921.2700000000004</v>
      </c>
      <c r="M15" s="75">
        <f t="shared" si="4"/>
        <v>454717.57</v>
      </c>
      <c r="N15" s="75">
        <f t="shared" si="4"/>
        <v>4023663.31</v>
      </c>
      <c r="O15" s="75">
        <f t="shared" si="4"/>
        <v>1676646.6400000001</v>
      </c>
      <c r="P15" s="75">
        <f t="shared" si="4"/>
        <v>750888.26</v>
      </c>
      <c r="Q15" s="75">
        <f t="shared" si="4"/>
        <v>7224541.21</v>
      </c>
      <c r="R15" s="75">
        <f t="shared" si="4"/>
        <v>4412313.99</v>
      </c>
      <c r="S15" s="75">
        <f t="shared" si="4"/>
        <v>1235110.8</v>
      </c>
      <c r="T15" s="75">
        <f t="shared" si="4"/>
        <v>438652.58999999997</v>
      </c>
      <c r="U15" s="75">
        <f t="shared" si="4"/>
        <v>8420129.379999999</v>
      </c>
      <c r="V15" s="75">
        <f t="shared" si="4"/>
        <v>1507667</v>
      </c>
      <c r="W15" s="75">
        <f t="shared" si="4"/>
        <v>1313256</v>
      </c>
      <c r="X15" s="75">
        <f t="shared" si="4"/>
        <v>0</v>
      </c>
      <c r="Y15" s="75">
        <f t="shared" si="4"/>
        <v>3779522</v>
      </c>
      <c r="Z15" s="75">
        <f t="shared" si="4"/>
        <v>12929936.09</v>
      </c>
      <c r="AA15" s="75">
        <f t="shared" si="4"/>
        <v>7049393.6200000001</v>
      </c>
      <c r="AB15" s="75">
        <f t="shared" si="4"/>
        <v>1325190.1400000001</v>
      </c>
      <c r="AC15" s="76"/>
      <c r="AD15" s="77"/>
      <c r="AE15" s="77"/>
      <c r="AF15" s="77"/>
    </row>
    <row r="16" spans="1:34" s="47" customFormat="1" ht="72" hidden="1" customHeight="1" x14ac:dyDescent="0.25">
      <c r="A16" s="58" t="s">
        <v>29</v>
      </c>
      <c r="B16" s="58"/>
      <c r="C16" s="58"/>
      <c r="D16" s="58"/>
      <c r="E16" s="58"/>
      <c r="F16" s="58"/>
      <c r="G16" s="79"/>
      <c r="H16" s="80"/>
      <c r="I16" s="58"/>
      <c r="J16" s="58"/>
      <c r="K16" s="58"/>
      <c r="L16" s="58"/>
      <c r="M16" s="58"/>
      <c r="N16" s="58"/>
      <c r="O16" s="58"/>
      <c r="P16" s="58"/>
      <c r="Q16" s="58"/>
      <c r="R16" s="58"/>
      <c r="S16" s="58"/>
      <c r="T16" s="58"/>
      <c r="U16" s="58"/>
      <c r="V16" s="81"/>
      <c r="W16" s="81"/>
      <c r="X16" s="81"/>
      <c r="Y16" s="58"/>
      <c r="Z16" s="58"/>
      <c r="AA16" s="58"/>
      <c r="AB16" s="58"/>
      <c r="AC16" s="58"/>
    </row>
    <row r="17" spans="1:34" s="85" customFormat="1" ht="109.5" hidden="1" customHeight="1" x14ac:dyDescent="0.25">
      <c r="A17" s="82"/>
      <c r="B17" s="82" t="s">
        <v>25</v>
      </c>
      <c r="C17" s="82" t="s">
        <v>6</v>
      </c>
      <c r="D17" s="82" t="s">
        <v>12</v>
      </c>
      <c r="E17" s="82"/>
      <c r="F17" s="82" t="s">
        <v>24</v>
      </c>
      <c r="G17" s="83">
        <f>SUM(D17:F17)</f>
        <v>0</v>
      </c>
      <c r="H17" s="84">
        <v>0.48120000000000002</v>
      </c>
      <c r="I17" s="82">
        <v>0</v>
      </c>
      <c r="J17" s="82">
        <v>0</v>
      </c>
      <c r="K17" s="82">
        <v>0</v>
      </c>
      <c r="L17" s="82">
        <v>0</v>
      </c>
      <c r="M17" s="82">
        <v>0</v>
      </c>
      <c r="N17" s="82">
        <v>22178.03</v>
      </c>
      <c r="O17" s="82">
        <v>18715.97</v>
      </c>
      <c r="P17" s="82">
        <v>0</v>
      </c>
      <c r="Q17" s="82">
        <f>SUM(N17:P17)</f>
        <v>40894</v>
      </c>
      <c r="R17" s="82">
        <v>94319.86</v>
      </c>
      <c r="S17" s="82">
        <v>87484.03</v>
      </c>
      <c r="T17" s="82"/>
      <c r="U17" s="82">
        <f>SUM(R17:T17)</f>
        <v>181803.89</v>
      </c>
      <c r="V17" s="82"/>
      <c r="W17" s="82"/>
      <c r="X17" s="82"/>
      <c r="Y17" s="82"/>
      <c r="Z17" s="82">
        <f>N17+R17</f>
        <v>116497.89</v>
      </c>
      <c r="AA17" s="82">
        <f>O17+S17</f>
        <v>106200</v>
      </c>
      <c r="AB17" s="82"/>
      <c r="AC17" s="82" t="s">
        <v>15</v>
      </c>
    </row>
    <row r="18" spans="1:34" s="85" customFormat="1" ht="121.5" hidden="1" customHeight="1" x14ac:dyDescent="0.25">
      <c r="A18" s="82"/>
      <c r="B18" s="82" t="s">
        <v>26</v>
      </c>
      <c r="C18" s="82" t="s">
        <v>18</v>
      </c>
      <c r="D18" s="82" t="s">
        <v>19</v>
      </c>
      <c r="E18" s="82"/>
      <c r="F18" s="82" t="s">
        <v>23</v>
      </c>
      <c r="G18" s="86" t="e">
        <f>D18+E18</f>
        <v>#VALUE!</v>
      </c>
      <c r="H18" s="84" t="s">
        <v>20</v>
      </c>
      <c r="I18" s="82">
        <v>0</v>
      </c>
      <c r="J18" s="87">
        <v>41833</v>
      </c>
      <c r="K18" s="82">
        <v>0</v>
      </c>
      <c r="L18" s="82">
        <v>0</v>
      </c>
      <c r="M18" s="87">
        <f>J18</f>
        <v>41833</v>
      </c>
      <c r="N18" s="82">
        <v>0</v>
      </c>
      <c r="O18" s="88">
        <v>0</v>
      </c>
      <c r="P18" s="82">
        <v>0</v>
      </c>
      <c r="Q18" s="88">
        <v>0</v>
      </c>
      <c r="R18" s="87">
        <v>590567.06999999995</v>
      </c>
      <c r="S18" s="88">
        <v>1298256.2</v>
      </c>
      <c r="T18" s="82">
        <v>0</v>
      </c>
      <c r="U18" s="87">
        <f>R18+S18</f>
        <v>1888823.27</v>
      </c>
      <c r="V18" s="82">
        <v>0</v>
      </c>
      <c r="W18" s="82">
        <v>0</v>
      </c>
      <c r="X18" s="82">
        <v>0</v>
      </c>
      <c r="Y18" s="82">
        <v>0</v>
      </c>
      <c r="Z18" s="87">
        <v>632400.06999999995</v>
      </c>
      <c r="AA18" s="82">
        <v>1298256.2</v>
      </c>
      <c r="AB18" s="82"/>
      <c r="AC18" s="82" t="s">
        <v>22</v>
      </c>
    </row>
    <row r="19" spans="1:34" s="85" customFormat="1" ht="34.5" customHeight="1" x14ac:dyDescent="0.25">
      <c r="A19" s="110"/>
      <c r="B19" s="111"/>
      <c r="C19" s="111"/>
      <c r="D19" s="111"/>
      <c r="E19" s="111"/>
      <c r="F19" s="111"/>
      <c r="G19" s="111"/>
      <c r="H19" s="111"/>
      <c r="I19" s="111"/>
      <c r="J19" s="111"/>
      <c r="K19" s="93"/>
      <c r="L19" s="93"/>
      <c r="M19" s="94"/>
      <c r="N19" s="93"/>
      <c r="O19" s="95"/>
      <c r="P19" s="93"/>
      <c r="Q19" s="95"/>
      <c r="R19" s="94"/>
      <c r="S19" s="95"/>
      <c r="T19" s="93"/>
      <c r="U19" s="94"/>
      <c r="V19" s="93"/>
      <c r="W19" s="93"/>
      <c r="X19" s="93"/>
      <c r="Y19" s="93"/>
      <c r="Z19" s="94"/>
      <c r="AA19" s="93"/>
      <c r="AB19" s="93"/>
      <c r="AC19" s="93"/>
    </row>
    <row r="20" spans="1:34" s="47" customFormat="1" ht="15.75" x14ac:dyDescent="0.25">
      <c r="A20" s="112" t="s">
        <v>149</v>
      </c>
      <c r="B20" s="108"/>
      <c r="C20" s="108"/>
      <c r="D20" s="108"/>
      <c r="E20" s="108"/>
      <c r="F20" s="108"/>
      <c r="G20" s="96"/>
      <c r="H20" s="97"/>
      <c r="I20" s="63"/>
      <c r="J20" s="63"/>
      <c r="K20" s="63"/>
      <c r="L20" s="63"/>
      <c r="M20" s="63"/>
      <c r="N20" s="63"/>
      <c r="O20" s="63"/>
      <c r="P20" s="63"/>
      <c r="Q20" s="63"/>
      <c r="R20" s="63"/>
      <c r="S20" s="63"/>
      <c r="T20" s="63"/>
      <c r="U20" s="63"/>
      <c r="V20" s="63"/>
      <c r="W20" s="63"/>
      <c r="X20" s="63"/>
      <c r="Y20" s="63"/>
      <c r="Z20" s="63"/>
      <c r="AA20" s="63"/>
      <c r="AB20" s="63"/>
      <c r="AC20" s="63"/>
      <c r="AD20" s="63"/>
      <c r="AE20" s="63"/>
    </row>
    <row r="21" spans="1:34" s="47" customFormat="1" ht="211.5" customHeight="1" x14ac:dyDescent="0.25">
      <c r="A21" s="91" t="s">
        <v>139</v>
      </c>
      <c r="B21" s="91" t="s">
        <v>98</v>
      </c>
      <c r="C21" s="91" t="s">
        <v>16</v>
      </c>
      <c r="D21" s="91"/>
      <c r="E21" s="91"/>
      <c r="F21" s="91" t="s">
        <v>99</v>
      </c>
      <c r="G21" s="52" t="s">
        <v>111</v>
      </c>
      <c r="H21" s="53">
        <v>1709693</v>
      </c>
      <c r="I21" s="98"/>
      <c r="J21" s="99"/>
      <c r="K21" s="99"/>
      <c r="L21" s="99"/>
      <c r="M21" s="98">
        <v>54693</v>
      </c>
      <c r="N21" s="99"/>
      <c r="O21" s="99"/>
      <c r="P21" s="99"/>
      <c r="Q21" s="98">
        <v>723343</v>
      </c>
      <c r="R21" s="99"/>
      <c r="S21" s="99"/>
      <c r="T21" s="99"/>
      <c r="U21" s="98">
        <v>1959631</v>
      </c>
      <c r="V21" s="99"/>
      <c r="W21" s="99"/>
      <c r="X21" s="99"/>
      <c r="Y21" s="98">
        <v>798133</v>
      </c>
      <c r="Z21" s="100">
        <v>823875</v>
      </c>
      <c r="AA21" s="101">
        <v>2911958</v>
      </c>
      <c r="AB21" s="102"/>
      <c r="AC21" s="91" t="s">
        <v>100</v>
      </c>
      <c r="AD21" s="91"/>
      <c r="AE21" s="91" t="s">
        <v>113</v>
      </c>
      <c r="AF21" s="91" t="s">
        <v>112</v>
      </c>
      <c r="AG21" s="91" t="s">
        <v>148</v>
      </c>
      <c r="AH21" s="103" t="s">
        <v>161</v>
      </c>
    </row>
  </sheetData>
  <mergeCells count="14">
    <mergeCell ref="A1:AF1"/>
    <mergeCell ref="A2:AF3"/>
    <mergeCell ref="A19:J19"/>
    <mergeCell ref="A20:F20"/>
    <mergeCell ref="B4:B6"/>
    <mergeCell ref="A4:A6"/>
    <mergeCell ref="C4:C6"/>
    <mergeCell ref="D4:D6"/>
    <mergeCell ref="H4:H6"/>
    <mergeCell ref="E4:E6"/>
    <mergeCell ref="I4:AB6"/>
    <mergeCell ref="F4:F6"/>
    <mergeCell ref="G4:G6"/>
    <mergeCell ref="AC4:AG5"/>
  </mergeCells>
  <pageMargins left="0.7" right="0.7" top="0.75" bottom="0.75" header="0.3" footer="0.3"/>
  <pageSetup paperSize="8"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6"/>
  <sheetViews>
    <sheetView tabSelected="1" zoomScaleNormal="100" workbookViewId="0">
      <selection activeCell="B41" sqref="B41"/>
    </sheetView>
  </sheetViews>
  <sheetFormatPr defaultRowHeight="16.5" x14ac:dyDescent="0.25"/>
  <cols>
    <col min="1" max="1" width="9.140625" style="6"/>
    <col min="2" max="2" width="21.7109375" style="6" customWidth="1"/>
    <col min="3" max="3" width="13.5703125" style="6" hidden="1" customWidth="1"/>
    <col min="4" max="4" width="15.28515625" style="6" hidden="1" customWidth="1"/>
    <col min="5" max="5" width="15.28515625" style="6" customWidth="1"/>
    <col min="6" max="6" width="19.42578125" style="6" customWidth="1"/>
    <col min="7" max="7" width="11.140625" style="37" hidden="1" customWidth="1"/>
    <col min="8" max="8" width="11.42578125" style="37" hidden="1" customWidth="1"/>
    <col min="9" max="9" width="10.7109375" style="37" hidden="1" customWidth="1"/>
    <col min="10" max="12" width="16.42578125" style="37" hidden="1" customWidth="1"/>
    <col min="13" max="13" width="13" style="37" hidden="1" customWidth="1"/>
    <col min="14" max="14" width="14.5703125" style="37" hidden="1" customWidth="1"/>
    <col min="15" max="15" width="12.7109375" style="37" customWidth="1"/>
    <col min="16" max="16" width="12.85546875" style="37" customWidth="1"/>
    <col min="17" max="17" width="13" style="37" customWidth="1"/>
    <col min="18" max="18" width="16.42578125" style="26" customWidth="1"/>
    <col min="19" max="19" width="15" style="6" hidden="1" customWidth="1"/>
    <col min="20" max="20" width="48.28515625" style="6" customWidth="1"/>
    <col min="21" max="21" width="27" style="6" hidden="1" customWidth="1"/>
    <col min="22" max="22" width="37.28515625" style="40" customWidth="1"/>
    <col min="23" max="23" width="46.28515625" style="2" customWidth="1"/>
    <col min="24" max="16384" width="9.140625" style="2"/>
  </cols>
  <sheetData>
    <row r="1" spans="1:23" ht="22.5" customHeight="1" x14ac:dyDescent="0.3">
      <c r="A1" s="127" t="s">
        <v>127</v>
      </c>
      <c r="B1" s="128"/>
      <c r="C1" s="128"/>
      <c r="D1" s="128"/>
      <c r="E1" s="128"/>
      <c r="F1" s="128"/>
      <c r="G1" s="128"/>
      <c r="H1" s="128"/>
      <c r="I1" s="128"/>
      <c r="J1" s="128"/>
      <c r="K1" s="128"/>
      <c r="L1" s="128"/>
      <c r="M1" s="128"/>
      <c r="N1" s="128"/>
      <c r="O1" s="128"/>
      <c r="P1" s="128"/>
      <c r="Q1" s="128"/>
      <c r="R1" s="128"/>
      <c r="S1" s="128"/>
      <c r="T1" s="128"/>
      <c r="U1" s="128"/>
      <c r="V1" s="128"/>
    </row>
    <row r="3" spans="1:23" ht="16.5" customHeight="1" x14ac:dyDescent="0.25">
      <c r="A3" s="142" t="s">
        <v>0</v>
      </c>
      <c r="B3" s="142" t="s">
        <v>1</v>
      </c>
      <c r="C3" s="142" t="s">
        <v>5</v>
      </c>
      <c r="D3" s="142" t="s">
        <v>2</v>
      </c>
      <c r="E3" s="142" t="s">
        <v>79</v>
      </c>
      <c r="F3" s="142" t="s">
        <v>8</v>
      </c>
      <c r="G3" s="130" t="s">
        <v>108</v>
      </c>
      <c r="H3" s="131"/>
      <c r="I3" s="131"/>
      <c r="J3" s="131"/>
      <c r="K3" s="131"/>
      <c r="L3" s="131"/>
      <c r="M3" s="131"/>
      <c r="N3" s="131"/>
      <c r="O3" s="131"/>
      <c r="P3" s="131"/>
      <c r="Q3" s="131"/>
      <c r="R3" s="132"/>
      <c r="S3" s="142" t="s">
        <v>3</v>
      </c>
      <c r="T3" s="136" t="s">
        <v>66</v>
      </c>
      <c r="U3" s="137"/>
      <c r="V3" s="137"/>
      <c r="W3" s="138"/>
    </row>
    <row r="4" spans="1:23" ht="15.75" customHeight="1" x14ac:dyDescent="0.25">
      <c r="A4" s="146"/>
      <c r="B4" s="146"/>
      <c r="C4" s="146"/>
      <c r="D4" s="146"/>
      <c r="E4" s="146"/>
      <c r="F4" s="146"/>
      <c r="G4" s="133"/>
      <c r="H4" s="134"/>
      <c r="I4" s="134"/>
      <c r="J4" s="134"/>
      <c r="K4" s="134"/>
      <c r="L4" s="134"/>
      <c r="M4" s="134"/>
      <c r="N4" s="134"/>
      <c r="O4" s="134"/>
      <c r="P4" s="134"/>
      <c r="Q4" s="134"/>
      <c r="R4" s="135"/>
      <c r="S4" s="143"/>
      <c r="T4" s="139"/>
      <c r="U4" s="140"/>
      <c r="V4" s="140"/>
      <c r="W4" s="141"/>
    </row>
    <row r="5" spans="1:23" ht="49.5" x14ac:dyDescent="0.25">
      <c r="A5" s="147"/>
      <c r="B5" s="147"/>
      <c r="C5" s="147"/>
      <c r="D5" s="147"/>
      <c r="E5" s="147"/>
      <c r="F5" s="147"/>
      <c r="G5" s="13" t="s">
        <v>7</v>
      </c>
      <c r="H5" s="28" t="s">
        <v>4</v>
      </c>
      <c r="I5" s="27" t="s">
        <v>69</v>
      </c>
      <c r="J5" s="28" t="s">
        <v>4</v>
      </c>
      <c r="K5" s="27" t="s">
        <v>7</v>
      </c>
      <c r="L5" s="27" t="s">
        <v>105</v>
      </c>
      <c r="M5" s="28" t="s">
        <v>4</v>
      </c>
      <c r="N5" s="29" t="s">
        <v>7</v>
      </c>
      <c r="O5" s="28" t="s">
        <v>4</v>
      </c>
      <c r="P5" s="30" t="s">
        <v>10</v>
      </c>
      <c r="Q5" s="30" t="s">
        <v>38</v>
      </c>
      <c r="R5" s="45" t="s">
        <v>110</v>
      </c>
      <c r="S5" s="144"/>
      <c r="T5" s="38" t="s">
        <v>64</v>
      </c>
      <c r="U5" s="13" t="s">
        <v>65</v>
      </c>
      <c r="V5" s="13" t="s">
        <v>107</v>
      </c>
      <c r="W5" s="90" t="s">
        <v>133</v>
      </c>
    </row>
    <row r="6" spans="1:23" ht="202.5" hidden="1" customHeight="1" x14ac:dyDescent="0.25">
      <c r="A6" s="1" t="s">
        <v>34</v>
      </c>
      <c r="B6" s="1" t="s">
        <v>46</v>
      </c>
      <c r="C6" s="1" t="s">
        <v>18</v>
      </c>
      <c r="D6" s="1" t="s">
        <v>19</v>
      </c>
      <c r="E6" s="1" t="s">
        <v>36</v>
      </c>
      <c r="F6" s="1" t="s">
        <v>39</v>
      </c>
      <c r="G6" s="16">
        <v>3146</v>
      </c>
      <c r="H6" s="16" t="s">
        <v>70</v>
      </c>
      <c r="I6" s="16" t="str">
        <f>H6</f>
        <v>-</v>
      </c>
      <c r="J6" s="16">
        <v>1407458.86</v>
      </c>
      <c r="K6" s="16">
        <f>J6</f>
        <v>1407458.86</v>
      </c>
      <c r="L6" s="16"/>
      <c r="M6" s="43">
        <v>187441.29</v>
      </c>
      <c r="N6" s="43">
        <f>M6</f>
        <v>187441.29</v>
      </c>
      <c r="O6" s="16">
        <v>1535551</v>
      </c>
      <c r="P6" s="16">
        <v>0</v>
      </c>
      <c r="Q6" s="16">
        <v>0</v>
      </c>
      <c r="R6" s="44">
        <f>SUM(O6:Q6)</f>
        <v>1535551</v>
      </c>
      <c r="S6" s="15" t="s">
        <v>28</v>
      </c>
      <c r="T6" s="1" t="s">
        <v>93</v>
      </c>
      <c r="U6" s="1" t="s">
        <v>94</v>
      </c>
      <c r="V6" s="1" t="s">
        <v>124</v>
      </c>
      <c r="W6" s="89" t="s">
        <v>70</v>
      </c>
    </row>
    <row r="7" spans="1:23" ht="117" customHeight="1" x14ac:dyDescent="0.25">
      <c r="A7" s="1" t="s">
        <v>34</v>
      </c>
      <c r="B7" s="1" t="s">
        <v>80</v>
      </c>
      <c r="C7" s="1"/>
      <c r="D7" s="1"/>
      <c r="E7" s="1" t="s">
        <v>81</v>
      </c>
      <c r="F7" s="1" t="s">
        <v>82</v>
      </c>
      <c r="G7" s="16"/>
      <c r="H7" s="16"/>
      <c r="I7" s="16"/>
      <c r="J7" s="16">
        <v>50000</v>
      </c>
      <c r="K7" s="16">
        <v>50000</v>
      </c>
      <c r="L7" s="16"/>
      <c r="M7" s="16">
        <v>1100000</v>
      </c>
      <c r="N7" s="16">
        <v>1100000</v>
      </c>
      <c r="O7" s="16">
        <v>1150000</v>
      </c>
      <c r="P7" s="16">
        <v>3000000</v>
      </c>
      <c r="Q7" s="16"/>
      <c r="R7" s="44">
        <f>K7+N7+P7</f>
        <v>4150000</v>
      </c>
      <c r="S7" s="1"/>
      <c r="T7" s="1" t="s">
        <v>86</v>
      </c>
      <c r="U7" s="14" t="s">
        <v>83</v>
      </c>
      <c r="V7" s="14" t="s">
        <v>125</v>
      </c>
      <c r="W7" s="92" t="s">
        <v>146</v>
      </c>
    </row>
    <row r="8" spans="1:23" s="17" customFormat="1" ht="32.25" customHeight="1" x14ac:dyDescent="0.25">
      <c r="A8" s="7"/>
      <c r="B8" s="7"/>
      <c r="C8" s="7"/>
      <c r="D8" s="7"/>
      <c r="E8" s="7"/>
      <c r="F8" s="18"/>
      <c r="G8" s="31">
        <f>SUM(G6:G7)</f>
        <v>3146</v>
      </c>
      <c r="H8" s="31">
        <f>SUM(H6:H7)</f>
        <v>0</v>
      </c>
      <c r="I8" s="31">
        <f>SUM(I6:I7)</f>
        <v>0</v>
      </c>
      <c r="J8" s="31">
        <f>SUM(J6:J7)</f>
        <v>1457458.86</v>
      </c>
      <c r="K8" s="31">
        <f>SUM(K6:K7)</f>
        <v>1457458.86</v>
      </c>
      <c r="L8" s="31"/>
      <c r="M8" s="31">
        <f t="shared" ref="M8:N8" si="0">SUM(M6:M7)</f>
        <v>1287441.29</v>
      </c>
      <c r="N8" s="31">
        <f t="shared" si="0"/>
        <v>1287441.29</v>
      </c>
      <c r="O8" s="31">
        <f>SUM(O7)</f>
        <v>1150000</v>
      </c>
      <c r="P8" s="31">
        <f t="shared" ref="P8:R8" si="1">SUM(P7)</f>
        <v>3000000</v>
      </c>
      <c r="Q8" s="31">
        <f t="shared" si="1"/>
        <v>0</v>
      </c>
      <c r="R8" s="31">
        <f t="shared" si="1"/>
        <v>4150000</v>
      </c>
      <c r="S8" s="7"/>
      <c r="T8" s="7"/>
      <c r="U8" s="7"/>
      <c r="V8" s="7"/>
    </row>
    <row r="9" spans="1:23" s="17" customFormat="1" ht="35.25" customHeight="1" x14ac:dyDescent="0.25">
      <c r="A9" s="145"/>
      <c r="B9" s="129"/>
      <c r="C9" s="9"/>
      <c r="D9" s="9"/>
      <c r="E9" s="9"/>
      <c r="G9" s="32"/>
      <c r="H9" s="32"/>
      <c r="I9" s="32"/>
      <c r="J9" s="32"/>
      <c r="K9" s="32"/>
      <c r="L9" s="32"/>
      <c r="M9" s="32"/>
      <c r="N9" s="32"/>
      <c r="O9" s="32"/>
      <c r="P9" s="32"/>
      <c r="Q9" s="32"/>
      <c r="R9" s="3"/>
      <c r="S9" s="9"/>
      <c r="T9" s="4"/>
      <c r="U9" s="4"/>
      <c r="V9" s="4"/>
    </row>
    <row r="10" spans="1:23" ht="66" hidden="1" x14ac:dyDescent="0.25">
      <c r="A10" s="19" t="s">
        <v>29</v>
      </c>
      <c r="B10" s="19"/>
      <c r="C10" s="19"/>
      <c r="D10" s="19"/>
      <c r="E10" s="19"/>
      <c r="F10" s="19"/>
      <c r="G10" s="33"/>
      <c r="H10" s="33"/>
      <c r="I10" s="33"/>
      <c r="J10" s="33"/>
      <c r="K10" s="33"/>
      <c r="L10" s="33"/>
      <c r="M10" s="33"/>
      <c r="N10" s="33"/>
      <c r="O10" s="33"/>
      <c r="P10" s="33"/>
      <c r="Q10" s="33"/>
      <c r="R10" s="20"/>
      <c r="S10" s="19"/>
      <c r="T10" s="19"/>
      <c r="U10" s="9"/>
      <c r="V10" s="41"/>
    </row>
    <row r="11" spans="1:23" s="23" customFormat="1" ht="198" hidden="1" customHeight="1" x14ac:dyDescent="0.25">
      <c r="A11" s="5"/>
      <c r="B11" s="5" t="s">
        <v>25</v>
      </c>
      <c r="C11" s="5" t="s">
        <v>6</v>
      </c>
      <c r="D11" s="5" t="s">
        <v>12</v>
      </c>
      <c r="E11" s="5"/>
      <c r="F11" s="5" t="s">
        <v>24</v>
      </c>
      <c r="G11" s="34">
        <v>0</v>
      </c>
      <c r="H11" s="34">
        <v>0</v>
      </c>
      <c r="I11" s="34">
        <v>0</v>
      </c>
      <c r="J11" s="34">
        <v>22178.03</v>
      </c>
      <c r="K11" s="34">
        <f>SUM(J11:J11)</f>
        <v>22178.03</v>
      </c>
      <c r="L11" s="34"/>
      <c r="M11" s="34">
        <v>94319.86</v>
      </c>
      <c r="N11" s="34">
        <f>SUM(M11:M11)</f>
        <v>94319.86</v>
      </c>
      <c r="O11" s="34">
        <f>J11+M11</f>
        <v>116497.89</v>
      </c>
      <c r="P11" s="34"/>
      <c r="Q11" s="34"/>
      <c r="R11" s="21">
        <f>SUM(O11:P11)</f>
        <v>116497.89</v>
      </c>
      <c r="S11" s="5" t="s">
        <v>17</v>
      </c>
      <c r="T11" s="5" t="s">
        <v>15</v>
      </c>
      <c r="U11" s="22"/>
      <c r="V11" s="22"/>
    </row>
    <row r="12" spans="1:23" s="23" customFormat="1" ht="198" hidden="1" customHeight="1" x14ac:dyDescent="0.25">
      <c r="A12" s="5"/>
      <c r="B12" s="5" t="s">
        <v>26</v>
      </c>
      <c r="C12" s="5" t="s">
        <v>18</v>
      </c>
      <c r="D12" s="5" t="s">
        <v>19</v>
      </c>
      <c r="E12" s="5"/>
      <c r="F12" s="5" t="s">
        <v>23</v>
      </c>
      <c r="G12" s="34">
        <v>0</v>
      </c>
      <c r="H12" s="35">
        <v>41833</v>
      </c>
      <c r="I12" s="35">
        <f>H12</f>
        <v>41833</v>
      </c>
      <c r="J12" s="34">
        <v>0</v>
      </c>
      <c r="K12" s="36">
        <v>0</v>
      </c>
      <c r="L12" s="36"/>
      <c r="M12" s="35">
        <v>590567.06999999995</v>
      </c>
      <c r="N12" s="35" t="e">
        <f>M12+#REF!</f>
        <v>#REF!</v>
      </c>
      <c r="O12" s="35">
        <v>632400.06999999995</v>
      </c>
      <c r="P12" s="34"/>
      <c r="Q12" s="34"/>
      <c r="R12" s="24" t="e">
        <f>O12+#REF!</f>
        <v>#REF!</v>
      </c>
      <c r="S12" s="25" t="s">
        <v>21</v>
      </c>
      <c r="T12" s="5" t="s">
        <v>22</v>
      </c>
      <c r="U12" s="22"/>
      <c r="V12" s="22"/>
    </row>
    <row r="13" spans="1:23" ht="57" customHeight="1" x14ac:dyDescent="0.25">
      <c r="A13" s="129"/>
      <c r="B13" s="129"/>
      <c r="C13" s="129"/>
      <c r="D13" s="129"/>
      <c r="E13" s="129"/>
      <c r="F13" s="129"/>
      <c r="G13" s="129"/>
      <c r="H13" s="129"/>
    </row>
    <row r="14" spans="1:23" ht="20.25" customHeight="1" x14ac:dyDescent="0.25">
      <c r="A14" s="129"/>
      <c r="B14" s="129"/>
      <c r="C14" s="129"/>
      <c r="D14" s="129"/>
      <c r="E14" s="129"/>
      <c r="F14" s="129"/>
      <c r="G14" s="129"/>
      <c r="H14" s="129"/>
      <c r="I14" s="129"/>
      <c r="J14" s="129"/>
      <c r="K14" s="129"/>
      <c r="L14" s="40"/>
    </row>
    <row r="15" spans="1:23" ht="198" hidden="1" customHeight="1" x14ac:dyDescent="0.25">
      <c r="A15" s="129"/>
      <c r="B15" s="129"/>
      <c r="C15" s="129"/>
      <c r="D15" s="129"/>
      <c r="E15" s="129"/>
      <c r="F15" s="129"/>
      <c r="G15" s="129"/>
      <c r="H15" s="129"/>
    </row>
    <row r="16" spans="1:23" ht="35.25" customHeight="1" x14ac:dyDescent="0.25"/>
  </sheetData>
  <mergeCells count="14">
    <mergeCell ref="A15:H15"/>
    <mergeCell ref="A9:B9"/>
    <mergeCell ref="A3:A5"/>
    <mergeCell ref="B3:B5"/>
    <mergeCell ref="C3:C5"/>
    <mergeCell ref="D3:D5"/>
    <mergeCell ref="E3:E5"/>
    <mergeCell ref="F3:F5"/>
    <mergeCell ref="A1:V1"/>
    <mergeCell ref="A13:H13"/>
    <mergeCell ref="A14:K14"/>
    <mergeCell ref="G3:R4"/>
    <mergeCell ref="T3:W4"/>
    <mergeCell ref="S3:S5"/>
  </mergeCells>
  <pageMargins left="0.7" right="0.7" top="0.75" bottom="0.75" header="0.3" footer="0.3"/>
  <pageSetup paperSize="8"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2020-05-06T15:30:05Z</cp:lastPrinted>
  <dcterms:created xsi:type="dcterms:W3CDTF">2017-01-09T10:10:27Z</dcterms:created>
  <dcterms:modified xsi:type="dcterms:W3CDTF">2020-05-06T15:30:09Z</dcterms:modified>
</cp:coreProperties>
</file>