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jevgenija\Desktop\New folder\"/>
    </mc:Choice>
  </mc:AlternateContent>
  <xr:revisionPtr revIDLastSave="0" documentId="8_{EDAE4D06-B826-403E-8336-81FF9842453B}" xr6:coauthVersionLast="47" xr6:coauthVersionMax="47" xr10:uidLastSave="{00000000-0000-0000-0000-000000000000}"/>
  <bookViews>
    <workbookView xWindow="-120" yWindow="-120" windowWidth="29040" windowHeight="15840" xr2:uid="{00000000-000D-0000-FFFF-FFFF00000000}"/>
  </bookViews>
  <sheets>
    <sheet name="Kopa_apstiprinasanai_01_2021" sheetId="1" r:id="rId1"/>
  </sheets>
  <externalReferences>
    <externalReference r:id="rId2"/>
    <externalReference r:id="rId3"/>
    <externalReference r:id="rId4"/>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Kopa_apstiprinasanai_01_2021!$A$1:$E$52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2" i="1" l="1"/>
  <c r="C32" i="1"/>
  <c r="E28" i="1" l="1"/>
  <c r="E27" i="1"/>
  <c r="E26" i="1"/>
  <c r="D26" i="1"/>
  <c r="C26" i="1"/>
  <c r="E25" i="1"/>
  <c r="D25" i="1"/>
  <c r="C25" i="1"/>
  <c r="E23" i="1"/>
  <c r="D23" i="1"/>
  <c r="C23" i="1"/>
  <c r="E22" i="1"/>
  <c r="D22" i="1"/>
  <c r="C22" i="1"/>
  <c r="E21" i="1"/>
  <c r="D21" i="1"/>
  <c r="C21" i="1"/>
  <c r="E20" i="1"/>
  <c r="D20" i="1"/>
  <c r="C20" i="1"/>
  <c r="C19" i="1" s="1"/>
  <c r="E18" i="1"/>
  <c r="C18" i="1"/>
  <c r="E17" i="1"/>
  <c r="D17" i="1"/>
  <c r="C17" i="1"/>
  <c r="E16" i="1"/>
  <c r="E15" i="1"/>
  <c r="D15" i="1"/>
  <c r="C15" i="1"/>
  <c r="E14" i="1"/>
  <c r="D14" i="1"/>
  <c r="C14" i="1"/>
  <c r="E13" i="1"/>
  <c r="D13" i="1"/>
  <c r="C13" i="1"/>
  <c r="E11" i="1"/>
  <c r="D11" i="1"/>
  <c r="C11" i="1"/>
  <c r="E10" i="1"/>
  <c r="D10" i="1"/>
  <c r="C10" i="1"/>
  <c r="E9" i="1"/>
  <c r="D9" i="1"/>
  <c r="C9" i="1"/>
  <c r="E8" i="1"/>
  <c r="D8" i="1"/>
  <c r="C8" i="1"/>
  <c r="E7" i="1"/>
  <c r="D7" i="1"/>
  <c r="C7" i="1"/>
  <c r="C12" i="1" l="1"/>
  <c r="C29" i="1"/>
  <c r="E12" i="1"/>
  <c r="D12" i="1"/>
  <c r="D19" i="1"/>
  <c r="E19" i="1"/>
  <c r="C31" i="1"/>
  <c r="C33" i="1" s="1"/>
  <c r="C34" i="1" s="1"/>
  <c r="C37" i="1" s="1"/>
  <c r="C39" i="1" s="1"/>
  <c r="C40" i="1" s="1"/>
  <c r="E29" i="1" l="1"/>
  <c r="D29" i="1"/>
  <c r="D31" i="1" s="1"/>
  <c r="D33" i="1" s="1"/>
  <c r="D34" i="1" s="1"/>
  <c r="D37" i="1" s="1"/>
  <c r="D39" i="1" s="1"/>
  <c r="D40" i="1" s="1"/>
  <c r="E31" i="1"/>
  <c r="E33" i="1" s="1"/>
  <c r="E34" i="1" s="1"/>
  <c r="E37" i="1" s="1"/>
  <c r="E39" i="1" s="1"/>
  <c r="E40" i="1" s="1"/>
  <c r="C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7" authorId="0" shapeId="0" xr:uid="{00000000-0006-0000-0000-000001000000}">
      <text>
        <r>
          <rPr>
            <b/>
            <sz val="9"/>
            <color indexed="81"/>
            <rFont val="Tahoma"/>
            <family val="2"/>
            <charset val="186"/>
          </rPr>
          <t>Sarmīte Mūze:</t>
        </r>
        <r>
          <rPr>
            <sz val="9"/>
            <color indexed="81"/>
            <rFont val="Tahoma"/>
            <family val="2"/>
            <charset val="186"/>
          </rPr>
          <t xml:space="preserve">
+50'000</t>
        </r>
      </text>
    </comment>
    <comment ref="D7" authorId="0" shapeId="0" xr:uid="{00000000-0006-0000-0000-000002000000}">
      <text>
        <r>
          <rPr>
            <b/>
            <sz val="9"/>
            <color indexed="81"/>
            <rFont val="Tahoma"/>
            <family val="2"/>
            <charset val="186"/>
          </rPr>
          <t>Sarmīte Mūze:</t>
        </r>
        <r>
          <rPr>
            <sz val="9"/>
            <color indexed="81"/>
            <rFont val="Tahoma"/>
            <family val="2"/>
            <charset val="186"/>
          </rPr>
          <t xml:space="preserve">
+45'000</t>
        </r>
      </text>
    </comment>
    <comment ref="C8" authorId="0" shapeId="0" xr:uid="{00000000-0006-0000-0000-000003000000}">
      <text>
        <r>
          <rPr>
            <b/>
            <sz val="9"/>
            <color indexed="81"/>
            <rFont val="Tahoma"/>
            <family val="2"/>
            <charset val="186"/>
          </rPr>
          <t>Sarmīte Mūze:</t>
        </r>
        <r>
          <rPr>
            <sz val="9"/>
            <color indexed="81"/>
            <rFont val="Tahoma"/>
            <family val="2"/>
            <charset val="186"/>
          </rPr>
          <t xml:space="preserve">
+30'000</t>
        </r>
      </text>
    </comment>
    <comment ref="C9" authorId="0" shapeId="0" xr:uid="{00000000-0006-0000-0000-000004000000}">
      <text>
        <r>
          <rPr>
            <b/>
            <sz val="9"/>
            <color indexed="81"/>
            <rFont val="Tahoma"/>
            <family val="2"/>
            <charset val="186"/>
          </rPr>
          <t>Sarmīte Mūze:</t>
        </r>
        <r>
          <rPr>
            <sz val="9"/>
            <color indexed="81"/>
            <rFont val="Tahoma"/>
            <family val="2"/>
            <charset val="186"/>
          </rPr>
          <t xml:space="preserve">
+30'000</t>
        </r>
      </text>
    </comment>
    <comment ref="D9" authorId="0" shapeId="0" xr:uid="{00000000-0006-0000-0000-000005000000}">
      <text>
        <r>
          <rPr>
            <b/>
            <sz val="9"/>
            <color indexed="81"/>
            <rFont val="Tahoma"/>
            <family val="2"/>
            <charset val="186"/>
          </rPr>
          <t>Sarmīte Mūze:</t>
        </r>
        <r>
          <rPr>
            <sz val="9"/>
            <color indexed="81"/>
            <rFont val="Tahoma"/>
            <family val="2"/>
            <charset val="186"/>
          </rPr>
          <t xml:space="preserve">
14'000</t>
        </r>
      </text>
    </comment>
    <comment ref="C10" authorId="0" shapeId="0" xr:uid="{00000000-0006-0000-0000-000006000000}">
      <text>
        <r>
          <rPr>
            <b/>
            <sz val="9"/>
            <color indexed="81"/>
            <rFont val="Tahoma"/>
            <family val="2"/>
            <charset val="186"/>
          </rPr>
          <t>Sarmīte Mūze:</t>
        </r>
        <r>
          <rPr>
            <sz val="9"/>
            <color indexed="81"/>
            <rFont val="Tahoma"/>
            <family val="2"/>
            <charset val="186"/>
          </rPr>
          <t xml:space="preserve">
+10'000</t>
        </r>
      </text>
    </comment>
    <comment ref="D12" authorId="0" shapeId="0" xr:uid="{00000000-0006-0000-0000-000007000000}">
      <text>
        <r>
          <rPr>
            <b/>
            <sz val="9"/>
            <color indexed="81"/>
            <rFont val="Tahoma"/>
            <family val="2"/>
            <charset val="186"/>
          </rPr>
          <t>Sarmīte Mūze:</t>
        </r>
        <r>
          <rPr>
            <sz val="9"/>
            <color indexed="81"/>
            <rFont val="Tahoma"/>
            <family val="2"/>
            <charset val="186"/>
          </rPr>
          <t xml:space="preserve">
+22'000</t>
        </r>
      </text>
    </comment>
    <comment ref="C31" authorId="0" shapeId="0" xr:uid="{00000000-0006-0000-0000-000008000000}">
      <text>
        <r>
          <rPr>
            <b/>
            <sz val="9"/>
            <color indexed="81"/>
            <rFont val="Tahoma"/>
            <family val="2"/>
            <charset val="186"/>
          </rPr>
          <t>Sarmīte Mūze:</t>
        </r>
        <r>
          <rPr>
            <sz val="9"/>
            <color indexed="81"/>
            <rFont val="Tahoma"/>
            <family val="2"/>
            <charset val="186"/>
          </rPr>
          <t xml:space="preserve">
~+85'000</t>
        </r>
      </text>
    </comment>
    <comment ref="D31" authorId="0" shapeId="0" xr:uid="{00000000-0006-0000-0000-000009000000}">
      <text>
        <r>
          <rPr>
            <b/>
            <sz val="9"/>
            <color indexed="81"/>
            <rFont val="Tahoma"/>
            <family val="2"/>
            <charset val="186"/>
          </rPr>
          <t>Sarmīte Mūze:</t>
        </r>
        <r>
          <rPr>
            <sz val="9"/>
            <color indexed="81"/>
            <rFont val="Tahoma"/>
            <family val="2"/>
            <charset val="186"/>
          </rPr>
          <t xml:space="preserve">
`+16'000</t>
        </r>
      </text>
    </comment>
    <comment ref="E31" authorId="0" shapeId="0" xr:uid="{00000000-0006-0000-0000-00000A000000}">
      <text>
        <r>
          <rPr>
            <b/>
            <sz val="9"/>
            <color indexed="81"/>
            <rFont val="Tahoma"/>
            <family val="2"/>
            <charset val="186"/>
          </rPr>
          <t>Sarmīte Mūze:</t>
        </r>
        <r>
          <rPr>
            <sz val="9"/>
            <color indexed="81"/>
            <rFont val="Tahoma"/>
            <family val="2"/>
            <charset val="186"/>
          </rPr>
          <t xml:space="preserve">
`+54'000</t>
        </r>
      </text>
    </comment>
  </commentList>
</comments>
</file>

<file path=xl/sharedStrings.xml><?xml version="1.0" encoding="utf-8"?>
<sst xmlns="http://schemas.openxmlformats.org/spreadsheetml/2006/main" count="54" uniqueCount="54">
  <si>
    <t>APSTIPRINĀTS</t>
  </si>
  <si>
    <t>EKK kods</t>
  </si>
  <si>
    <t>Izmaksu veidi</t>
  </si>
  <si>
    <t>Ādažu PII "Strautiņš", EUR 01.01.2021. pēc 2020.gada faktiskajām izmaksām</t>
  </si>
  <si>
    <t>Kadagas PII "Mežavēji", EUR 01.01.2021. pēc 2020.gada faktiskajām izmaksām</t>
  </si>
  <si>
    <t>Ādažu vidusskola, EUR 01.01.2021. pēc 2020.gada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</si>
  <si>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</si>
  <si>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</si>
  <si>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</si>
  <si>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</si>
  <si>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</si>
  <si>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</si>
  <si>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</si>
  <si>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</si>
  <si>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</si>
  <si>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</si>
  <si>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</si>
  <si>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</si>
  <si>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</si>
  <si>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</si>
  <si>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</si>
  <si>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</si>
  <si>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</si>
  <si>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</si>
  <si>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</si>
  <si>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</si>
  <si>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</si>
  <si>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</si>
  <si>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</si>
  <si>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</si>
  <si>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charset val="186"/>
      </rPr>
      <t xml:space="preserve">  (neieskaitot mērķdotāciju mācību materiāliem)</t>
    </r>
  </si>
  <si>
    <t>5233 - M</t>
  </si>
  <si>
    <t>Bibliotēku krājumi - Valsts mērķdotācija</t>
  </si>
  <si>
    <t>Kopā izdevumi:</t>
  </si>
  <si>
    <t>Kopā pašvaldības līdzekļi</t>
  </si>
  <si>
    <t>Skolēnu skaits (uz 01.01.2021.)</t>
  </si>
  <si>
    <t>Izmaksas 1 audzēknim (gadā)</t>
  </si>
  <si>
    <t>Izmaksas 1 audzēknim (mēnesī)</t>
  </si>
  <si>
    <t>Izmaksas 1 audzēknim (mēnesī) 09.-12.2020.</t>
  </si>
  <si>
    <t>Izmaksu pieaugums/ (samazinājums)</t>
  </si>
  <si>
    <t>09.2017. citu pašvaldību audzēkņu skaits</t>
  </si>
  <si>
    <t>Ieņēmumu izmaiņa mēnesī</t>
  </si>
  <si>
    <t>Ieņēmumu izmaiņa gadā</t>
  </si>
  <si>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</si>
  <si>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</si>
  <si>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</si>
  <si>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</si>
  <si>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Aprēķinot izmaksas 2020. gadā par vienu izglītojamo konkrētā izglītības iestādē, aprēķinā iekļauj pašvaldības budžetā saimnieciskajā gadā plānotos izglītības iestādes ēdināšanas izdevumus izglītojamiem, kuri klātienē apgūst pamatizglītības programmas 1., 2., 3. un 4. klasē.</t>
  </si>
  <si>
    <t>M.Sprindžuks</t>
  </si>
  <si>
    <t>Izmaksas 1 audzēknim (mēnesī) 01.-08.2021.</t>
  </si>
  <si>
    <t>Skolēnu skaits (uz 01.09.2021.)</t>
  </si>
  <si>
    <t>Ādažu novada pašvaldības Ādažu pagasta izglītības iestāžu izdevumu tāmes 2021.gadam. (septembris - decembris)</t>
  </si>
  <si>
    <t xml:space="preserve">Pašvaldības domes priekšsēdētājs </t>
  </si>
  <si>
    <t>Ar Ādažu novada pašvaldības domes 2021.gada 29.septembra sēdes lēmumu protokols Nr.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</si>
</sst>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color rgb="FFFF0000"/>
      <name val="Times New Roman"/>
      <family val="1"/>
      <charset val="186"/>
    </font>
    <font>
      <sz val="12"/>
      <color rgb="FFC00000"/>
      <name val="Times New Roman"/>
      <family val="1"/>
      <charset val="186"/>
    </font>
    <font>
      <b/>
      <sz val="12"/>
      <color rgb="FFFF0000"/>
      <name val="Times New Roman"/>
      <family val="1"/>
      <charset val="186"/>
    </font>
    <font>
      <i/>
      <sz val="12"/>
      <color theme="3"/>
      <name val="Times New Roman"/>
      <family val="1"/>
      <charset val="186"/>
    </font>
    <font>
      <b/>
      <i/>
      <sz val="12"/>
      <color theme="3"/>
      <name val="Times New Roman"/>
      <family val="1"/>
      <charset val="186"/>
    </font>
    <font>
      <i/>
      <sz val="14"/>
      <color theme="3"/>
      <name val="Times New Roman"/>
      <family val="1"/>
      <charset val="186"/>
    </font>
    <font>
      <b/>
      <i/>
      <sz val="12"/>
      <color rgb="FFC00000"/>
      <name val="Times New Roman"/>
      <family val="1"/>
      <charset val="186"/>
    </font>
    <font>
      <i/>
      <sz val="12"/>
      <color rgb="FFC00000"/>
      <name val="Times New Roman"/>
      <family val="1"/>
      <charset val="186"/>
    </font>
    <font>
      <sz val="12"/>
      <color theme="5" tint="-0.249977111117893"/>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3">
    <xf numFmtId="0" fontId="0" fillId="0" borderId="0"/>
    <xf numFmtId="43" fontId="17" fillId="0" borderId="0" applyFont="0" applyFill="0" applyBorder="0" applyAlignment="0" applyProtection="0"/>
    <xf numFmtId="0" fontId="1" fillId="0" borderId="0"/>
  </cellStyleXfs>
  <cellXfs count="74">
    <xf numFmtId="0" fontId="0" fillId="0" borderId="0" xfId="0"/>
    <xf numFmtId="0" fontId="2" fillId="0" borderId="0" xfId="2" applyFont="1"/>
    <xf numFmtId="0" fontId="3" fillId="0" borderId="0" xfId="2" applyFont="1" applyAlignment="1">
      <alignment horizontal="right" vertical="center" wrapText="1"/>
    </xf>
    <xf numFmtId="0" fontId="3" fillId="0" borderId="0" xfId="2" applyFont="1" applyAlignment="1">
      <alignment horizontal="right" vertical="center"/>
    </xf>
    <xf numFmtId="0" fontId="2" fillId="0" borderId="0" xfId="2" applyFont="1" applyAlignment="1">
      <alignment horizontal="center"/>
    </xf>
    <xf numFmtId="0" fontId="2" fillId="0" borderId="0" xfId="2" applyFont="1" applyAlignment="1">
      <alignment horizontal="center" wrapText="1"/>
    </xf>
    <xf numFmtId="2" fontId="5" fillId="2" borderId="1" xfId="2" applyNumberFormat="1"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Fill="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left" wrapText="1"/>
    </xf>
    <xf numFmtId="4" fontId="6" fillId="0" borderId="6" xfId="2" applyNumberFormat="1" applyFont="1" applyFill="1" applyBorder="1" applyAlignment="1">
      <alignment horizontal="center"/>
    </xf>
    <xf numFmtId="0" fontId="3" fillId="0" borderId="7" xfId="2" applyFont="1" applyBorder="1" applyAlignment="1">
      <alignment wrapText="1"/>
    </xf>
    <xf numFmtId="0" fontId="6" fillId="0" borderId="4" xfId="2" applyFont="1" applyBorder="1" applyAlignment="1">
      <alignment horizontal="right"/>
    </xf>
    <xf numFmtId="0" fontId="6" fillId="0" borderId="5" xfId="2" applyFont="1" applyBorder="1" applyAlignment="1">
      <alignment horizontal="right" wrapText="1"/>
    </xf>
    <xf numFmtId="0" fontId="3" fillId="0" borderId="8" xfId="2" applyFont="1" applyBorder="1" applyAlignment="1">
      <alignment horizontal="center"/>
    </xf>
    <xf numFmtId="0" fontId="6" fillId="0" borderId="9" xfId="2" applyFont="1" applyBorder="1" applyAlignment="1">
      <alignment horizontal="left" wrapText="1"/>
    </xf>
    <xf numFmtId="4" fontId="6" fillId="0" borderId="10" xfId="2" applyNumberFormat="1" applyFont="1" applyFill="1" applyBorder="1" applyAlignment="1">
      <alignment horizontal="center"/>
    </xf>
    <xf numFmtId="4" fontId="7" fillId="0" borderId="10" xfId="2" applyNumberFormat="1" applyFont="1" applyFill="1" applyBorder="1" applyAlignment="1">
      <alignment horizontal="center"/>
    </xf>
    <xf numFmtId="0" fontId="6" fillId="0" borderId="11" xfId="2" applyFont="1" applyBorder="1" applyAlignment="1">
      <alignment horizontal="center"/>
    </xf>
    <xf numFmtId="0" fontId="6" fillId="0" borderId="12" xfId="2" applyFont="1" applyBorder="1" applyAlignment="1">
      <alignment horizontal="left" wrapText="1"/>
    </xf>
    <xf numFmtId="4" fontId="6" fillId="0" borderId="13" xfId="2" applyNumberFormat="1" applyFont="1" applyBorder="1" applyAlignment="1">
      <alignment horizontal="center"/>
    </xf>
    <xf numFmtId="4" fontId="7" fillId="0" borderId="13" xfId="2" applyNumberFormat="1" applyFont="1" applyFill="1" applyBorder="1" applyAlignment="1">
      <alignment horizontal="center"/>
    </xf>
    <xf numFmtId="0" fontId="6" fillId="0" borderId="0" xfId="2" applyFont="1"/>
    <xf numFmtId="0" fontId="5" fillId="0" borderId="14" xfId="2" applyFont="1" applyBorder="1" applyAlignment="1">
      <alignment horizontal="center"/>
    </xf>
    <xf numFmtId="0" fontId="5" fillId="0" borderId="15" xfId="2" applyFont="1" applyBorder="1" applyAlignment="1">
      <alignment horizontal="left" wrapText="1"/>
    </xf>
    <xf numFmtId="4" fontId="5" fillId="0" borderId="16" xfId="2" applyNumberFormat="1" applyFont="1" applyBorder="1" applyAlignment="1">
      <alignment horizontal="center"/>
    </xf>
    <xf numFmtId="0" fontId="8" fillId="0" borderId="4" xfId="2" applyFont="1" applyBorder="1" applyAlignment="1">
      <alignment horizontal="center"/>
    </xf>
    <xf numFmtId="0" fontId="8" fillId="0" borderId="5" xfId="2" applyFont="1" applyBorder="1" applyAlignment="1">
      <alignment horizontal="center" wrapText="1"/>
    </xf>
    <xf numFmtId="4" fontId="4" fillId="0" borderId="6" xfId="2" applyNumberFormat="1" applyFont="1" applyBorder="1" applyAlignment="1">
      <alignment horizontal="center"/>
    </xf>
    <xf numFmtId="0" fontId="3" fillId="0" borderId="17" xfId="2" applyFont="1" applyBorder="1"/>
    <xf numFmtId="3" fontId="3" fillId="0" borderId="6" xfId="2" applyNumberFormat="1" applyFont="1" applyBorder="1" applyAlignment="1">
      <alignment horizontal="center"/>
    </xf>
    <xf numFmtId="0" fontId="5" fillId="0" borderId="5" xfId="2" applyFont="1" applyBorder="1" applyAlignment="1">
      <alignment horizontal="left" wrapText="1"/>
    </xf>
    <xf numFmtId="4" fontId="5" fillId="0" borderId="6" xfId="2" applyNumberFormat="1" applyFont="1" applyFill="1" applyBorder="1" applyAlignment="1">
      <alignment horizontal="center"/>
    </xf>
    <xf numFmtId="0" fontId="10" fillId="0" borderId="4" xfId="2" applyFont="1" applyBorder="1" applyAlignment="1">
      <alignment horizontal="center"/>
    </xf>
    <xf numFmtId="0" fontId="11" fillId="0" borderId="5" xfId="2" applyFont="1" applyBorder="1" applyAlignment="1">
      <alignment horizontal="left" wrapText="1"/>
    </xf>
    <xf numFmtId="4" fontId="11" fillId="0" borderId="6" xfId="2" applyNumberFormat="1" applyFont="1" applyFill="1" applyBorder="1" applyAlignment="1">
      <alignment horizontal="center"/>
    </xf>
    <xf numFmtId="0" fontId="12" fillId="0" borderId="0" xfId="2" applyFont="1"/>
    <xf numFmtId="0" fontId="13" fillId="0" borderId="5" xfId="2" applyFont="1" applyBorder="1" applyAlignment="1">
      <alignment horizontal="left" wrapText="1"/>
    </xf>
    <xf numFmtId="3" fontId="13" fillId="0" borderId="6" xfId="2" applyNumberFormat="1" applyFont="1" applyFill="1" applyBorder="1" applyAlignment="1">
      <alignment horizontal="center"/>
    </xf>
    <xf numFmtId="4" fontId="13" fillId="0" borderId="6" xfId="2" applyNumberFormat="1" applyFont="1" applyFill="1" applyBorder="1" applyAlignment="1">
      <alignment horizontal="center"/>
    </xf>
    <xf numFmtId="4" fontId="13" fillId="0" borderId="10" xfId="2" applyNumberFormat="1" applyFont="1" applyFill="1" applyBorder="1" applyAlignment="1">
      <alignment horizontal="center"/>
    </xf>
    <xf numFmtId="0" fontId="14" fillId="0" borderId="5" xfId="2" applyFont="1" applyBorder="1" applyAlignment="1">
      <alignment horizontal="center" wrapText="1"/>
    </xf>
    <xf numFmtId="0" fontId="3" fillId="0" borderId="11" xfId="2" applyFont="1" applyBorder="1" applyAlignment="1">
      <alignment horizontal="center"/>
    </xf>
    <xf numFmtId="0" fontId="15" fillId="0" borderId="12" xfId="2" applyFont="1" applyBorder="1" applyAlignment="1">
      <alignment horizontal="right" wrapText="1"/>
    </xf>
    <xf numFmtId="0" fontId="3" fillId="0" borderId="21" xfId="2" applyFont="1" applyBorder="1" applyAlignment="1">
      <alignment horizontal="center"/>
    </xf>
    <xf numFmtId="0" fontId="16" fillId="0" borderId="0" xfId="2" applyFont="1" applyAlignment="1">
      <alignment horizontal="right" wrapText="1"/>
    </xf>
    <xf numFmtId="43" fontId="2" fillId="0" borderId="0" xfId="1" applyFont="1"/>
    <xf numFmtId="0" fontId="18" fillId="0" borderId="0" xfId="2" applyFont="1"/>
    <xf numFmtId="0" fontId="19" fillId="0" borderId="0" xfId="2" applyFont="1" applyAlignment="1">
      <alignment wrapText="1"/>
    </xf>
    <xf numFmtId="0" fontId="19" fillId="0" borderId="0" xfId="2" applyFont="1" applyAlignment="1">
      <alignment horizontal="left" wrapText="1"/>
    </xf>
    <xf numFmtId="0" fontId="3" fillId="0" borderId="0" xfId="2" applyFont="1" applyAlignment="1">
      <alignment wrapText="1"/>
    </xf>
    <xf numFmtId="0" fontId="2" fillId="0" borderId="0" xfId="2" applyFont="1" applyAlignment="1">
      <alignment wrapText="1"/>
    </xf>
    <xf numFmtId="0" fontId="5" fillId="2" borderId="22" xfId="2" applyFont="1" applyFill="1" applyBorder="1" applyAlignment="1">
      <alignment horizontal="center" vertical="center" wrapText="1"/>
    </xf>
    <xf numFmtId="4" fontId="3" fillId="0" borderId="23" xfId="2" applyNumberFormat="1" applyFont="1" applyFill="1" applyBorder="1" applyAlignment="1">
      <alignment horizontal="center"/>
    </xf>
    <xf numFmtId="4" fontId="6" fillId="0" borderId="23" xfId="2" applyNumberFormat="1" applyFont="1" applyFill="1" applyBorder="1" applyAlignment="1">
      <alignment horizontal="center"/>
    </xf>
    <xf numFmtId="4" fontId="3" fillId="0" borderId="24" xfId="2" applyNumberFormat="1" applyFont="1" applyFill="1" applyBorder="1" applyAlignment="1">
      <alignment horizontal="center"/>
    </xf>
    <xf numFmtId="4" fontId="6" fillId="0" borderId="25" xfId="2" applyNumberFormat="1" applyFont="1" applyFill="1" applyBorder="1" applyAlignment="1">
      <alignment horizontal="center"/>
    </xf>
    <xf numFmtId="4" fontId="9" fillId="0" borderId="26" xfId="2" applyNumberFormat="1" applyFont="1" applyBorder="1" applyAlignment="1">
      <alignment horizontal="center"/>
    </xf>
    <xf numFmtId="0" fontId="3" fillId="0" borderId="23" xfId="2" applyNumberFormat="1" applyFont="1" applyBorder="1" applyAlignment="1">
      <alignment horizontal="center"/>
    </xf>
    <xf numFmtId="4" fontId="5" fillId="0" borderId="23" xfId="2" applyNumberFormat="1" applyFont="1" applyFill="1" applyBorder="1" applyAlignment="1">
      <alignment horizontal="center"/>
    </xf>
    <xf numFmtId="4" fontId="11" fillId="0" borderId="23" xfId="2" applyNumberFormat="1" applyFont="1" applyFill="1" applyBorder="1" applyAlignment="1">
      <alignment horizontal="center"/>
    </xf>
    <xf numFmtId="3" fontId="13" fillId="0" borderId="23" xfId="2" applyNumberFormat="1" applyFont="1" applyFill="1" applyBorder="1" applyAlignment="1">
      <alignment horizontal="center"/>
    </xf>
    <xf numFmtId="0" fontId="3" fillId="0" borderId="27" xfId="2" applyFont="1" applyBorder="1" applyAlignment="1">
      <alignment horizontal="center"/>
    </xf>
    <xf numFmtId="0" fontId="19" fillId="0" borderId="0" xfId="2" applyFont="1" applyAlignment="1">
      <alignment horizontal="left" wrapText="1"/>
    </xf>
    <xf numFmtId="0" fontId="5" fillId="0" borderId="0" xfId="2" applyFont="1" applyAlignment="1">
      <alignment horizontal="center"/>
    </xf>
    <xf numFmtId="4" fontId="13" fillId="3" borderId="18" xfId="2" applyNumberFormat="1" applyFont="1" applyFill="1" applyBorder="1" applyAlignment="1">
      <alignment horizontal="center"/>
    </xf>
    <xf numFmtId="4" fontId="13" fillId="3" borderId="19" xfId="2" applyNumberFormat="1" applyFont="1" applyFill="1" applyBorder="1" applyAlignment="1">
      <alignment horizontal="center"/>
    </xf>
    <xf numFmtId="4" fontId="13" fillId="3" borderId="20" xfId="2" applyNumberFormat="1" applyFont="1" applyFill="1" applyBorder="1" applyAlignment="1">
      <alignment horizontal="center"/>
    </xf>
    <xf numFmtId="0" fontId="19" fillId="0" borderId="0" xfId="2" applyFont="1" applyAlignment="1">
      <alignment horizontal="justify"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rmite/Desktop/2010/2021/Izgl_iest_tames/Izgl_iest_tames_2021_aprekins_ar_baseinu_01_2021_PLANO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_nolietojumu_01_2021"/>
      <sheetName val="Kopa_apstiprinasanai_01_2021"/>
      <sheetName val="0910_2020"/>
      <sheetName val="0920_2020"/>
      <sheetName val="0950_0981_2020"/>
      <sheetName val="0812_2020"/>
      <sheetName val="0981_edinasana_2021"/>
    </sheetNames>
    <sheetDataSet>
      <sheetData sheetId="0"/>
      <sheetData sheetId="1"/>
      <sheetData sheetId="2">
        <row r="35">
          <cell r="D35">
            <v>602506.78</v>
          </cell>
          <cell r="G35">
            <v>14272.8</v>
          </cell>
        </row>
        <row r="42">
          <cell r="D42">
            <v>36172.69</v>
          </cell>
        </row>
        <row r="43">
          <cell r="D43">
            <v>158691.6</v>
          </cell>
          <cell r="G43">
            <v>3438.3175200000001</v>
          </cell>
        </row>
        <row r="50">
          <cell r="D50">
            <v>0</v>
          </cell>
        </row>
        <row r="54">
          <cell r="D54">
            <v>1143.21</v>
          </cell>
        </row>
        <row r="55">
          <cell r="D55">
            <v>32274.82</v>
          </cell>
          <cell r="G55">
            <v>6240.7739999999994</v>
          </cell>
        </row>
        <row r="59">
          <cell r="D59">
            <v>148043.91</v>
          </cell>
          <cell r="G59">
            <v>922.03900000000147</v>
          </cell>
        </row>
        <row r="60">
          <cell r="D60">
            <v>571.64</v>
          </cell>
        </row>
        <row r="63">
          <cell r="D63">
            <v>19698.8</v>
          </cell>
          <cell r="G63">
            <v>1732.174</v>
          </cell>
        </row>
        <row r="69">
          <cell r="D69">
            <v>5480.68</v>
          </cell>
          <cell r="G69">
            <v>548.06799999999998</v>
          </cell>
        </row>
        <row r="73">
          <cell r="D73">
            <v>17304.439999999999</v>
          </cell>
          <cell r="G73">
            <v>3371</v>
          </cell>
        </row>
        <row r="76">
          <cell r="D76">
            <v>22324.42</v>
          </cell>
          <cell r="G76">
            <v>6697.3259999999991</v>
          </cell>
        </row>
        <row r="78">
          <cell r="D78">
            <v>0</v>
          </cell>
        </row>
        <row r="79">
          <cell r="D79">
            <v>506.56</v>
          </cell>
        </row>
        <row r="81">
          <cell r="D81">
            <v>12203.19</v>
          </cell>
          <cell r="G81">
            <v>1220.3190000000002</v>
          </cell>
        </row>
        <row r="82">
          <cell r="D82">
            <v>6034.87</v>
          </cell>
        </row>
        <row r="126">
          <cell r="D126">
            <v>176715.71</v>
          </cell>
        </row>
        <row r="133">
          <cell r="D133">
            <v>42266.01</v>
          </cell>
        </row>
        <row r="139">
          <cell r="D139">
            <v>4623.21</v>
          </cell>
        </row>
      </sheetData>
      <sheetData sheetId="3">
        <row r="24">
          <cell r="D24">
            <v>59317.47</v>
          </cell>
        </row>
        <row r="31">
          <cell r="D31">
            <v>14925.8</v>
          </cell>
        </row>
        <row r="37">
          <cell r="D37">
            <v>1484</v>
          </cell>
        </row>
        <row r="67">
          <cell r="D67">
            <v>425002.68</v>
          </cell>
        </row>
        <row r="75">
          <cell r="D75">
            <v>20258.55</v>
          </cell>
        </row>
        <row r="76">
          <cell r="D76">
            <v>105020.42</v>
          </cell>
        </row>
        <row r="82">
          <cell r="D82">
            <v>0</v>
          </cell>
        </row>
        <row r="86">
          <cell r="D86">
            <v>0</v>
          </cell>
        </row>
        <row r="89">
          <cell r="D89">
            <v>1593.68</v>
          </cell>
        </row>
        <row r="90">
          <cell r="D90">
            <v>23296.85</v>
          </cell>
        </row>
        <row r="95">
          <cell r="D95">
            <v>71965.14</v>
          </cell>
        </row>
        <row r="99">
          <cell r="D99">
            <v>21418.68</v>
          </cell>
        </row>
        <row r="106">
          <cell r="D106">
            <v>10027.23</v>
          </cell>
        </row>
        <row r="109">
          <cell r="D109">
            <v>12711.19</v>
          </cell>
        </row>
        <row r="111">
          <cell r="D111">
            <v>66.959999999999994</v>
          </cell>
        </row>
        <row r="112">
          <cell r="D112">
            <v>99.93</v>
          </cell>
        </row>
        <row r="114">
          <cell r="D114">
            <v>7997.34</v>
          </cell>
        </row>
        <row r="115">
          <cell r="D115">
            <v>3102.81</v>
          </cell>
        </row>
      </sheetData>
      <sheetData sheetId="4">
        <row r="30">
          <cell r="D30">
            <v>1730449.64</v>
          </cell>
        </row>
        <row r="37">
          <cell r="D37">
            <v>409596.14</v>
          </cell>
        </row>
        <row r="44">
          <cell r="D44">
            <v>14954.23</v>
          </cell>
        </row>
        <row r="49">
          <cell r="D49">
            <v>0</v>
          </cell>
        </row>
        <row r="53">
          <cell r="D53">
            <v>28656.99</v>
          </cell>
        </row>
        <row r="81">
          <cell r="D81">
            <v>405824.85</v>
          </cell>
          <cell r="J81">
            <v>172644.02</v>
          </cell>
        </row>
        <row r="89">
          <cell r="D89">
            <v>23788.11</v>
          </cell>
          <cell r="J89">
            <v>6480.87</v>
          </cell>
        </row>
        <row r="91">
          <cell r="D91">
            <v>100440.14</v>
          </cell>
          <cell r="J91">
            <v>42211.89</v>
          </cell>
        </row>
        <row r="97">
          <cell r="D97">
            <v>0</v>
          </cell>
          <cell r="J97"/>
        </row>
        <row r="102">
          <cell r="D102">
            <v>5895.97</v>
          </cell>
          <cell r="J102">
            <v>1647.32</v>
          </cell>
        </row>
        <row r="103">
          <cell r="D103">
            <v>53557.67</v>
          </cell>
          <cell r="J103">
            <v>73697.279999999999</v>
          </cell>
        </row>
        <row r="108">
          <cell r="D108">
            <v>42260.02</v>
          </cell>
          <cell r="J108">
            <v>102390.7</v>
          </cell>
        </row>
        <row r="109">
          <cell r="D109">
            <v>16017.94</v>
          </cell>
          <cell r="J109">
            <v>13506.98</v>
          </cell>
        </row>
        <row r="112">
          <cell r="D112">
            <v>79318.62</v>
          </cell>
          <cell r="J112">
            <v>17478.740000000002</v>
          </cell>
        </row>
        <row r="118">
          <cell r="D118">
            <v>74.400000000000006</v>
          </cell>
          <cell r="J118">
            <v>116.16</v>
          </cell>
        </row>
        <row r="121">
          <cell r="D121">
            <v>59675.18</v>
          </cell>
          <cell r="J121">
            <v>30837.68</v>
          </cell>
        </row>
        <row r="125">
          <cell r="D125">
            <v>27126.27</v>
          </cell>
          <cell r="J125">
            <v>0</v>
          </cell>
        </row>
        <row r="127">
          <cell r="D127">
            <v>443.89</v>
          </cell>
          <cell r="J127">
            <v>363.22</v>
          </cell>
        </row>
        <row r="129">
          <cell r="D129">
            <v>15726.93</v>
          </cell>
          <cell r="J129">
            <v>10507.73</v>
          </cell>
        </row>
        <row r="130">
          <cell r="D130">
            <v>33945.47</v>
          </cell>
          <cell r="J130">
            <v>14398.13</v>
          </cell>
        </row>
        <row r="135">
          <cell r="D135">
            <v>238.22</v>
          </cell>
          <cell r="J135">
            <v>214.14</v>
          </cell>
        </row>
      </sheetData>
      <sheetData sheetId="5">
        <row r="35">
          <cell r="H35">
            <v>73002.005000000005</v>
          </cell>
        </row>
        <row r="42">
          <cell r="D42">
            <v>9067.66</v>
          </cell>
        </row>
        <row r="45">
          <cell r="H45">
            <v>18960.925352999999</v>
          </cell>
        </row>
        <row r="55">
          <cell r="H55">
            <v>1069.57</v>
          </cell>
        </row>
        <row r="56">
          <cell r="H56">
            <v>8255.7849999999999</v>
          </cell>
        </row>
        <row r="59">
          <cell r="H59">
            <v>6407.6750000000002</v>
          </cell>
        </row>
        <row r="63">
          <cell r="H63">
            <v>15410.6</v>
          </cell>
        </row>
        <row r="69">
          <cell r="D69">
            <v>320.26</v>
          </cell>
        </row>
        <row r="72">
          <cell r="D72">
            <v>3693</v>
          </cell>
        </row>
        <row r="76">
          <cell r="H76">
            <v>7851.8950000000004</v>
          </cell>
        </row>
        <row r="78">
          <cell r="H78">
            <v>98.75</v>
          </cell>
        </row>
        <row r="80">
          <cell r="H80">
            <v>2665.0349999999999</v>
          </cell>
        </row>
      </sheetData>
      <sheetData sheetId="6">
        <row r="2">
          <cell r="G2">
            <v>118272</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54"/>
  <sheetViews>
    <sheetView tabSelected="1" zoomScaleNormal="100" workbookViewId="0"/>
  </sheetViews>
  <sheetFormatPr defaultColWidth="9.140625" defaultRowHeight="18.75" outlineLevelRow="1" outlineLevelCol="1" x14ac:dyDescent="0.3"/>
  <cols>
    <col min="1" max="1" width="10.42578125" style="1" customWidth="1"/>
    <col min="2" max="2" width="40.140625" style="56" customWidth="1"/>
    <col min="3" max="4" width="23.28515625" style="1" customWidth="1" outlineLevel="1"/>
    <col min="5" max="5" width="23.28515625" style="1" customWidth="1"/>
    <col min="6" max="6" width="25.28515625" style="1" customWidth="1"/>
    <col min="7" max="16384" width="9.140625" style="1"/>
  </cols>
  <sheetData>
    <row r="1" spans="1:5" ht="18.75" customHeight="1" x14ac:dyDescent="0.3">
      <c r="B1" s="2"/>
      <c r="C1" s="2"/>
      <c r="E1" s="2" t="s">
        <v>0</v>
      </c>
    </row>
    <row r="2" spans="1:5" ht="18.75" customHeight="1" x14ac:dyDescent="0.3">
      <c r="B2" s="2"/>
      <c r="C2" s="2"/>
      <c r="E2" s="3" t="s">
        <v>53</v>
      </c>
    </row>
    <row r="3" spans="1:5" ht="18.75" customHeight="1" x14ac:dyDescent="0.3">
      <c r="B3" s="2"/>
      <c r="C3" s="2"/>
    </row>
    <row r="4" spans="1:5" x14ac:dyDescent="0.3">
      <c r="A4" s="69" t="s">
        <v>51</v>
      </c>
      <c r="B4" s="69"/>
      <c r="C4" s="69"/>
      <c r="D4" s="69"/>
      <c r="E4" s="69"/>
    </row>
    <row r="5" spans="1:5" ht="15" customHeight="1" thickBot="1" x14ac:dyDescent="0.35">
      <c r="A5" s="4"/>
      <c r="B5" s="5"/>
      <c r="C5" s="4"/>
    </row>
    <row r="6" spans="1:5" s="9" customFormat="1" ht="80.45" customHeight="1" x14ac:dyDescent="0.25">
      <c r="A6" s="6" t="s">
        <v>1</v>
      </c>
      <c r="B6" s="7" t="s">
        <v>2</v>
      </c>
      <c r="C6" s="8" t="s">
        <v>3</v>
      </c>
      <c r="D6" s="8" t="s">
        <v>4</v>
      </c>
      <c r="E6" s="57" t="s">
        <v>5</v>
      </c>
    </row>
    <row r="7" spans="1:5" s="9" customFormat="1" ht="31.5" x14ac:dyDescent="0.25">
      <c r="A7" s="10">
        <v>1100</v>
      </c>
      <c r="B7" s="11" t="s">
        <v>6</v>
      </c>
      <c r="C7" s="12">
        <f>'[3]0910_2020'!D35-'[3]0910_2020'!D42-'[3]0910_2020'!G35</f>
        <v>552061.29</v>
      </c>
      <c r="D7" s="12">
        <f>'[3]0920_2020'!D67-'[3]0920_2020'!D75</f>
        <v>404744.13</v>
      </c>
      <c r="E7" s="58">
        <f>'[3]0950_0981_2020'!D81+'[3]0950_0981_2020'!J81-'[3]0950_0981_2020'!D89-'[3]0950_0981_2020'!J89+'[3]0812_2020'!H35</f>
        <v>621201.89500000002</v>
      </c>
    </row>
    <row r="8" spans="1:5" s="9" customFormat="1" ht="15.75" x14ac:dyDescent="0.25">
      <c r="A8" s="13" t="s">
        <v>7</v>
      </c>
      <c r="B8" s="14" t="s">
        <v>8</v>
      </c>
      <c r="C8" s="15">
        <f>'[3]0910_2020'!D126</f>
        <v>176715.71</v>
      </c>
      <c r="D8" s="15">
        <f>'[3]0920_2020'!D24</f>
        <v>59317.47</v>
      </c>
      <c r="E8" s="59">
        <f>'[3]0950_0981_2020'!D30</f>
        <v>1730449.64</v>
      </c>
    </row>
    <row r="9" spans="1:5" s="9" customFormat="1" ht="15.75" x14ac:dyDescent="0.25">
      <c r="A9" s="10">
        <v>1200</v>
      </c>
      <c r="B9" s="11" t="s">
        <v>9</v>
      </c>
      <c r="C9" s="12">
        <f>'[3]0910_2020'!D43-'[3]0910_2020'!D42*0.2409-'[3]0910_2020'!G43</f>
        <v>146539.28145899999</v>
      </c>
      <c r="D9" s="12">
        <f>'[3]0920_2020'!D76-'[3]0920_2020'!D75*0.2409</f>
        <v>100140.135305</v>
      </c>
      <c r="E9" s="58">
        <f>'[3]0950_0981_2020'!D91-'[3]0950_0981_2020'!D89*0.2409+'[3]0950_0981_2020'!J91-'[3]0950_0981_2020'!J89*0.2409+'[3]0812_2020'!H45-'[3]0812_2020'!D42*0.2409</f>
        <v>152136.75877700001</v>
      </c>
    </row>
    <row r="10" spans="1:5" s="9" customFormat="1" ht="31.5" x14ac:dyDescent="0.25">
      <c r="A10" s="13" t="s">
        <v>10</v>
      </c>
      <c r="B10" s="14" t="s">
        <v>11</v>
      </c>
      <c r="C10" s="15">
        <f>'[3]0910_2020'!D133</f>
        <v>42266.01</v>
      </c>
      <c r="D10" s="15">
        <f>'[3]0920_2020'!D31</f>
        <v>14925.8</v>
      </c>
      <c r="E10" s="59">
        <f>'[3]0950_0981_2020'!D37</f>
        <v>409596.14</v>
      </c>
    </row>
    <row r="11" spans="1:5" s="9" customFormat="1" ht="31.5" x14ac:dyDescent="0.25">
      <c r="A11" s="10">
        <v>2110</v>
      </c>
      <c r="B11" s="16" t="s">
        <v>12</v>
      </c>
      <c r="C11" s="12">
        <f>'[3]0910_2020'!D50</f>
        <v>0</v>
      </c>
      <c r="D11" s="12">
        <f>'[3]0920_2020'!D82-'[3]0920_2020'!D86</f>
        <v>0</v>
      </c>
      <c r="E11" s="58">
        <f>'[3]0950_0981_2020'!D97+'[3]0950_0981_2020'!J97</f>
        <v>0</v>
      </c>
    </row>
    <row r="12" spans="1:5" s="9" customFormat="1" ht="15.75" x14ac:dyDescent="0.25">
      <c r="A12" s="10">
        <v>2200</v>
      </c>
      <c r="B12" s="11" t="s">
        <v>13</v>
      </c>
      <c r="C12" s="12">
        <f>C13+C14+C15+C17+C18</f>
        <v>61453.795000000006</v>
      </c>
      <c r="D12" s="12">
        <f>D13+D14+D15+D17+D18</f>
        <v>54284.909999999996</v>
      </c>
      <c r="E12" s="12">
        <f>E13+E14+E15+E16+E17+E18</f>
        <v>511602.07999999996</v>
      </c>
    </row>
    <row r="13" spans="1:5" s="9" customFormat="1" ht="31.5" x14ac:dyDescent="0.25">
      <c r="A13" s="17">
        <v>2210</v>
      </c>
      <c r="B13" s="18" t="s">
        <v>14</v>
      </c>
      <c r="C13" s="15">
        <f>'[3]0910_2020'!D54-'[3]0910_2020'!G54</f>
        <v>1143.21</v>
      </c>
      <c r="D13" s="15">
        <f>'[3]0920_2020'!D89</f>
        <v>1593.68</v>
      </c>
      <c r="E13" s="59">
        <f>'[3]0950_0981_2020'!D102+'[3]0950_0981_2020'!J102+'[3]0812_2020'!H55</f>
        <v>8612.86</v>
      </c>
    </row>
    <row r="14" spans="1:5" s="9" customFormat="1" ht="31.5" x14ac:dyDescent="0.25">
      <c r="A14" s="17">
        <v>2220</v>
      </c>
      <c r="B14" s="18" t="s">
        <v>15</v>
      </c>
      <c r="C14" s="15">
        <f>'[3]0910_2020'!D55-'[3]0910_2020'!G55</f>
        <v>26034.046000000002</v>
      </c>
      <c r="D14" s="15">
        <f>'[3]0920_2020'!D90</f>
        <v>23296.85</v>
      </c>
      <c r="E14" s="59">
        <f>'[3]0950_0981_2020'!D103+'[3]0950_0981_2020'!J103+'[3]0812_2020'!H56</f>
        <v>135510.73499999999</v>
      </c>
    </row>
    <row r="15" spans="1:5" s="9" customFormat="1" ht="47.25" x14ac:dyDescent="0.25">
      <c r="A15" s="17">
        <v>2230</v>
      </c>
      <c r="B15" s="18" t="s">
        <v>16</v>
      </c>
      <c r="C15" s="15">
        <f>'[3]0910_2020'!D59-'[3]0910_2020'!D60-135172.93-'[3]0910_2020'!G59</f>
        <v>11377.300999999996</v>
      </c>
      <c r="D15" s="15">
        <f>'[3]0920_2020'!D95-63989.44</f>
        <v>7975.6999999999971</v>
      </c>
      <c r="E15" s="59">
        <f>'[3]0950_0981_2020'!D108-'[3]0950_0981_2020'!D109+'[3]0950_0981_2020'!J108-'[3]0950_0981_2020'!J109+'[3]0812_2020'!H59+'[3]0981_edinasana_2021'!G2</f>
        <v>239805.47500000001</v>
      </c>
    </row>
    <row r="16" spans="1:5" s="9" customFormat="1" ht="47.25" x14ac:dyDescent="0.25">
      <c r="A16" s="13" t="s">
        <v>17</v>
      </c>
      <c r="B16" s="14" t="s">
        <v>18</v>
      </c>
      <c r="C16" s="15"/>
      <c r="D16" s="15"/>
      <c r="E16" s="59">
        <f>'[3]0950_0981_2020'!D44</f>
        <v>14954.23</v>
      </c>
    </row>
    <row r="17" spans="1:6" s="9" customFormat="1" ht="15.75" x14ac:dyDescent="0.25">
      <c r="A17" s="17">
        <v>2240</v>
      </c>
      <c r="B17" s="18" t="s">
        <v>19</v>
      </c>
      <c r="C17" s="15">
        <f>'[3]0910_2020'!D63-'[3]0910_2020'!G63</f>
        <v>17966.626</v>
      </c>
      <c r="D17" s="15">
        <f>'[3]0920_2020'!D99</f>
        <v>21418.68</v>
      </c>
      <c r="E17" s="59">
        <f>'[3]0950_0981_2020'!D112+'[3]0950_0981_2020'!J112+'[3]0812_2020'!H63</f>
        <v>112207.96</v>
      </c>
    </row>
    <row r="18" spans="1:6" s="9" customFormat="1" ht="47.25" x14ac:dyDescent="0.25">
      <c r="A18" s="17">
        <v>2260</v>
      </c>
      <c r="B18" s="18" t="s">
        <v>20</v>
      </c>
      <c r="C18" s="15">
        <f>'[3]0910_2020'!D69-'[3]0910_2020'!G69</f>
        <v>4932.6120000000001</v>
      </c>
      <c r="D18" s="15">
        <v>0</v>
      </c>
      <c r="E18" s="59">
        <f>'[3]0950_0981_2020'!D118+'[3]0950_0981_2020'!J118+'[3]0812_2020'!D69</f>
        <v>510.82</v>
      </c>
    </row>
    <row r="19" spans="1:6" s="9" customFormat="1" ht="33" customHeight="1" x14ac:dyDescent="0.25">
      <c r="A19" s="10">
        <v>2300</v>
      </c>
      <c r="B19" s="11" t="s">
        <v>21</v>
      </c>
      <c r="C19" s="12">
        <f>C20+C21+C22+C23+C24+C25+C26</f>
        <v>51708.045000000006</v>
      </c>
      <c r="D19" s="12">
        <f>D20+D21+D22+D23+D24+D25+D26</f>
        <v>35355.54</v>
      </c>
      <c r="E19" s="12">
        <f t="shared" ref="E19" si="0">E20+E21+E22+E23+E24+E25+E26</f>
        <v>207333.18</v>
      </c>
    </row>
    <row r="20" spans="1:6" s="9" customFormat="1" ht="16.5" customHeight="1" x14ac:dyDescent="0.25">
      <c r="A20" s="17">
        <v>2310</v>
      </c>
      <c r="B20" s="18" t="s">
        <v>22</v>
      </c>
      <c r="C20" s="15">
        <f>'[3]0910_2020'!D73-'[3]0910_2020'!G73</f>
        <v>13933.439999999999</v>
      </c>
      <c r="D20" s="15">
        <f>'[3]0920_2020'!D106</f>
        <v>10027.23</v>
      </c>
      <c r="E20" s="59">
        <f>'[3]0950_0981_2020'!D121+'[3]0950_0981_2020'!J121+'[3]0812_2020'!D72</f>
        <v>94205.86</v>
      </c>
    </row>
    <row r="21" spans="1:6" s="9" customFormat="1" ht="32.25" customHeight="1" x14ac:dyDescent="0.25">
      <c r="A21" s="17">
        <v>2320</v>
      </c>
      <c r="B21" s="18" t="s">
        <v>23</v>
      </c>
      <c r="C21" s="15">
        <f>'[3]0910_2020'!D76-'[3]0910_2020'!D78-'[3]0910_2020'!G76</f>
        <v>15627.093999999999</v>
      </c>
      <c r="D21" s="15">
        <f>'[3]0920_2020'!D109-'[3]0920_2020'!D111</f>
        <v>12644.230000000001</v>
      </c>
      <c r="E21" s="59">
        <f>'[3]0950_0981_2020'!D125+'[3]0950_0981_2020'!J125+'[3]0812_2020'!H76</f>
        <v>34978.165000000001</v>
      </c>
    </row>
    <row r="22" spans="1:6" s="9" customFormat="1" ht="30" customHeight="1" x14ac:dyDescent="0.25">
      <c r="A22" s="17">
        <v>2340</v>
      </c>
      <c r="B22" s="18" t="s">
        <v>24</v>
      </c>
      <c r="C22" s="15">
        <f>'[3]0910_2020'!D79</f>
        <v>506.56</v>
      </c>
      <c r="D22" s="15">
        <f>'[3]0920_2020'!D112</f>
        <v>99.93</v>
      </c>
      <c r="E22" s="59">
        <f>'[3]0950_0981_2020'!D127+'[3]0950_0981_2020'!J127+'[3]0812_2020'!H78</f>
        <v>905.86</v>
      </c>
    </row>
    <row r="23" spans="1:6" s="9" customFormat="1" ht="33" customHeight="1" x14ac:dyDescent="0.25">
      <c r="A23" s="17">
        <v>2350</v>
      </c>
      <c r="B23" s="18" t="s">
        <v>25</v>
      </c>
      <c r="C23" s="15">
        <f>'[3]0910_2020'!D81-'[3]0910_2020'!G81</f>
        <v>10982.871000000001</v>
      </c>
      <c r="D23" s="15">
        <f>'[3]0920_2020'!D114</f>
        <v>7997.34</v>
      </c>
      <c r="E23" s="59">
        <f>'[3]0950_0981_2020'!D129+'[3]0950_0981_2020'!J129+'[3]0812_2020'!H80</f>
        <v>28899.695</v>
      </c>
    </row>
    <row r="24" spans="1:6" s="9" customFormat="1" ht="51.75" customHeight="1" x14ac:dyDescent="0.25">
      <c r="A24" s="17">
        <v>2360</v>
      </c>
      <c r="B24" s="18" t="s">
        <v>26</v>
      </c>
      <c r="C24" s="15">
        <v>0</v>
      </c>
      <c r="D24" s="15">
        <v>0</v>
      </c>
      <c r="E24" s="59">
        <v>0</v>
      </c>
    </row>
    <row r="25" spans="1:6" s="9" customFormat="1" ht="16.5" customHeight="1" x14ac:dyDescent="0.25">
      <c r="A25" s="17">
        <v>2370</v>
      </c>
      <c r="B25" s="18" t="s">
        <v>27</v>
      </c>
      <c r="C25" s="15">
        <f>'[3]0910_2020'!D82</f>
        <v>6034.87</v>
      </c>
      <c r="D25" s="15">
        <f>'[3]0920_2020'!D115</f>
        <v>3102.81</v>
      </c>
      <c r="E25" s="59">
        <f>'[3]0950_0981_2020'!D130+'[3]0950_0981_2020'!J130</f>
        <v>48343.6</v>
      </c>
    </row>
    <row r="26" spans="1:6" s="9" customFormat="1" ht="33" customHeight="1" x14ac:dyDescent="0.25">
      <c r="A26" s="17" t="s">
        <v>28</v>
      </c>
      <c r="B26" s="18" t="s">
        <v>29</v>
      </c>
      <c r="C26" s="15">
        <f>'[3]0910_2020'!D139</f>
        <v>4623.21</v>
      </c>
      <c r="D26" s="15">
        <f>'[3]0920_2020'!D37</f>
        <v>1484</v>
      </c>
      <c r="E26" s="59">
        <f>'[3]0950_0981_2020'!D49</f>
        <v>0</v>
      </c>
    </row>
    <row r="27" spans="1:6" s="9" customFormat="1" ht="33" customHeight="1" x14ac:dyDescent="0.25">
      <c r="A27" s="19">
        <v>5233</v>
      </c>
      <c r="B27" s="20" t="s">
        <v>30</v>
      </c>
      <c r="C27" s="21"/>
      <c r="D27" s="22"/>
      <c r="E27" s="60">
        <f>'[3]0950_0981_2020'!D135+'[3]0950_0981_2020'!J135</f>
        <v>452.36</v>
      </c>
    </row>
    <row r="28" spans="1:6" s="27" customFormat="1" ht="16.5" thickBot="1" x14ac:dyDescent="0.3">
      <c r="A28" s="23" t="s">
        <v>31</v>
      </c>
      <c r="B28" s="24" t="s">
        <v>32</v>
      </c>
      <c r="C28" s="25"/>
      <c r="D28" s="26"/>
      <c r="E28" s="61">
        <f>'[3]0950_0981_2020'!D53</f>
        <v>28656.99</v>
      </c>
      <c r="F28" s="9"/>
    </row>
    <row r="29" spans="1:6" s="9" customFormat="1" ht="15.75" x14ac:dyDescent="0.25">
      <c r="A29" s="28"/>
      <c r="B29" s="29" t="s">
        <v>33</v>
      </c>
      <c r="C29" s="30">
        <f>C7+C8+C9+C10+C11+C12+C19+C27+C28</f>
        <v>1030744.1314590001</v>
      </c>
      <c r="D29" s="30">
        <f>D7+D8+D9+D10+D11+D12+D19+D27+D28</f>
        <v>668767.9853050001</v>
      </c>
      <c r="E29" s="30">
        <f>E7+E8+E9+E10+E11+E12+E19+E27+E28</f>
        <v>3661429.0437770006</v>
      </c>
    </row>
    <row r="30" spans="1:6" s="9" customFormat="1" ht="15.75" x14ac:dyDescent="0.25">
      <c r="A30" s="31"/>
      <c r="B30" s="32"/>
      <c r="C30" s="33"/>
      <c r="D30" s="34"/>
      <c r="E30" s="62"/>
    </row>
    <row r="31" spans="1:6" s="9" customFormat="1" ht="15.75" x14ac:dyDescent="0.25">
      <c r="A31" s="31"/>
      <c r="B31" s="11" t="s">
        <v>34</v>
      </c>
      <c r="C31" s="12">
        <f>C29-C8-C10-C26-C28</f>
        <v>807139.20145900012</v>
      </c>
      <c r="D31" s="12">
        <f>D29-D8-D10-D26-D28</f>
        <v>593040.71530500008</v>
      </c>
      <c r="E31" s="12">
        <f>E29-E8-E10-E16-E26-E28</f>
        <v>1477772.0437770009</v>
      </c>
    </row>
    <row r="32" spans="1:6" s="9" customFormat="1" ht="15.75" x14ac:dyDescent="0.25">
      <c r="A32" s="31"/>
      <c r="B32" s="11" t="s">
        <v>50</v>
      </c>
      <c r="C32" s="35">
        <f>169+210</f>
        <v>379</v>
      </c>
      <c r="D32" s="35">
        <f>92+101</f>
        <v>193</v>
      </c>
      <c r="E32" s="63">
        <v>1897</v>
      </c>
    </row>
    <row r="33" spans="1:13" s="9" customFormat="1" ht="15.75" x14ac:dyDescent="0.25">
      <c r="A33" s="31"/>
      <c r="B33" s="11" t="s">
        <v>36</v>
      </c>
      <c r="C33" s="12">
        <f>C31/C32</f>
        <v>2129.6548851160951</v>
      </c>
      <c r="D33" s="12">
        <f>D31/D32</f>
        <v>3072.7498202331612</v>
      </c>
      <c r="E33" s="58">
        <f>E31/E32</f>
        <v>779.00476741012164</v>
      </c>
    </row>
    <row r="34" spans="1:13" x14ac:dyDescent="0.3">
      <c r="A34" s="31"/>
      <c r="B34" s="36" t="s">
        <v>37</v>
      </c>
      <c r="C34" s="37">
        <f>C33/12</f>
        <v>177.47124042634127</v>
      </c>
      <c r="D34" s="37">
        <f>D33/12</f>
        <v>256.06248501943008</v>
      </c>
      <c r="E34" s="64">
        <f>E33/12</f>
        <v>64.91706395084347</v>
      </c>
      <c r="F34" s="9"/>
      <c r="G34" s="9"/>
    </row>
    <row r="35" spans="1:13" x14ac:dyDescent="0.3">
      <c r="A35" s="10"/>
      <c r="B35" s="36"/>
      <c r="C35" s="37"/>
      <c r="D35" s="37"/>
      <c r="E35" s="64"/>
      <c r="F35" s="9"/>
      <c r="G35" s="9"/>
    </row>
    <row r="36" spans="1:13" s="41" customFormat="1" ht="35.25" customHeight="1" x14ac:dyDescent="0.3">
      <c r="A36" s="38"/>
      <c r="B36" s="39" t="s">
        <v>49</v>
      </c>
      <c r="C36" s="40">
        <v>176.86927191583541</v>
      </c>
      <c r="D36" s="40">
        <v>248.34200808417089</v>
      </c>
      <c r="E36" s="65">
        <v>71.59748274113376</v>
      </c>
      <c r="F36" s="9"/>
      <c r="G36" s="9"/>
      <c r="H36" s="1"/>
      <c r="I36" s="1"/>
      <c r="J36" s="1"/>
      <c r="K36" s="1"/>
      <c r="L36" s="1"/>
      <c r="M36" s="1"/>
    </row>
    <row r="37" spans="1:13" s="41" customFormat="1" ht="35.25" customHeight="1" x14ac:dyDescent="0.3">
      <c r="A37" s="38"/>
      <c r="B37" s="39" t="s">
        <v>39</v>
      </c>
      <c r="C37" s="40">
        <f>C34-C36</f>
        <v>0.60196851050585565</v>
      </c>
      <c r="D37" s="40">
        <f t="shared" ref="D37:E37" si="1">D34-D36</f>
        <v>7.7204769352591995</v>
      </c>
      <c r="E37" s="40">
        <f t="shared" si="1"/>
        <v>-6.6804187902902896</v>
      </c>
      <c r="G37" s="9"/>
      <c r="H37" s="1"/>
      <c r="I37" s="1"/>
      <c r="J37" s="1"/>
      <c r="K37" s="1"/>
      <c r="L37" s="1"/>
      <c r="M37" s="1"/>
    </row>
    <row r="38" spans="1:13" s="41" customFormat="1" ht="20.25" hidden="1" customHeight="1" outlineLevel="1" x14ac:dyDescent="0.3">
      <c r="A38" s="38"/>
      <c r="B38" s="42" t="s">
        <v>40</v>
      </c>
      <c r="C38" s="43">
        <v>3</v>
      </c>
      <c r="D38" s="43">
        <v>30</v>
      </c>
      <c r="E38" s="66">
        <v>145</v>
      </c>
      <c r="G38" s="9"/>
      <c r="H38" s="1"/>
      <c r="I38" s="1"/>
      <c r="J38" s="1"/>
      <c r="K38" s="1"/>
      <c r="L38" s="1"/>
      <c r="M38" s="1"/>
    </row>
    <row r="39" spans="1:13" s="41" customFormat="1" ht="18" hidden="1" customHeight="1" outlineLevel="1" x14ac:dyDescent="0.3">
      <c r="A39" s="38"/>
      <c r="B39" s="42" t="s">
        <v>41</v>
      </c>
      <c r="C39" s="44">
        <f>C37*C38</f>
        <v>1.8059055315175669</v>
      </c>
      <c r="D39" s="44">
        <f>D37*D38</f>
        <v>231.61430805777599</v>
      </c>
      <c r="E39" s="44">
        <f>E37*E38</f>
        <v>-968.66072459209204</v>
      </c>
      <c r="G39" s="9"/>
      <c r="H39" s="1"/>
      <c r="I39" s="1"/>
      <c r="J39" s="1"/>
      <c r="K39" s="1"/>
      <c r="L39" s="1"/>
      <c r="M39" s="1"/>
    </row>
    <row r="40" spans="1:13" s="41" customFormat="1" ht="18" hidden="1" customHeight="1" outlineLevel="1" x14ac:dyDescent="0.3">
      <c r="A40" s="38"/>
      <c r="B40" s="42" t="s">
        <v>42</v>
      </c>
      <c r="C40" s="45">
        <f>C39*11</f>
        <v>19.864960846693236</v>
      </c>
      <c r="D40" s="45">
        <f>D39*11</f>
        <v>2547.7573886355358</v>
      </c>
      <c r="E40" s="45">
        <f>E39*9</f>
        <v>-8717.9465213288277</v>
      </c>
      <c r="G40" s="9"/>
      <c r="H40" s="1"/>
      <c r="I40" s="1"/>
      <c r="J40" s="1"/>
      <c r="K40" s="1"/>
      <c r="L40" s="1"/>
      <c r="M40" s="1"/>
    </row>
    <row r="41" spans="1:13" s="41" customFormat="1" ht="18.600000000000001" hidden="1" customHeight="1" outlineLevel="1" thickBot="1" x14ac:dyDescent="0.35">
      <c r="A41" s="38"/>
      <c r="B41" s="46"/>
      <c r="C41" s="70">
        <f>C40+D40+E40</f>
        <v>-6150.3241718465988</v>
      </c>
      <c r="D41" s="71"/>
      <c r="E41" s="72"/>
      <c r="G41" s="9"/>
      <c r="H41" s="1"/>
      <c r="I41" s="1"/>
      <c r="J41" s="1"/>
      <c r="K41" s="1"/>
      <c r="L41" s="1"/>
      <c r="M41" s="1"/>
    </row>
    <row r="42" spans="1:13" ht="19.5" collapsed="1" thickBot="1" x14ac:dyDescent="0.35">
      <c r="A42" s="47"/>
      <c r="B42" s="48"/>
      <c r="C42" s="49"/>
      <c r="D42" s="49"/>
      <c r="E42" s="67"/>
      <c r="G42" s="9"/>
    </row>
    <row r="43" spans="1:13" ht="6.75" customHeight="1" x14ac:dyDescent="0.3">
      <c r="B43" s="50"/>
      <c r="C43" s="51"/>
      <c r="D43" s="52"/>
      <c r="G43" s="9"/>
    </row>
    <row r="44" spans="1:13" ht="30" customHeight="1" x14ac:dyDescent="0.3">
      <c r="A44" s="73" t="s">
        <v>43</v>
      </c>
      <c r="B44" s="73"/>
      <c r="C44" s="73"/>
      <c r="D44" s="73"/>
      <c r="E44" s="73"/>
      <c r="F44" s="53"/>
    </row>
    <row r="45" spans="1:13" ht="40.5" customHeight="1" x14ac:dyDescent="0.3">
      <c r="A45" s="68" t="s">
        <v>44</v>
      </c>
      <c r="B45" s="68"/>
      <c r="C45" s="68"/>
      <c r="D45" s="68"/>
      <c r="E45" s="68"/>
    </row>
    <row r="46" spans="1:13" ht="52.15" customHeight="1" x14ac:dyDescent="0.3">
      <c r="A46" s="68" t="s">
        <v>45</v>
      </c>
      <c r="B46" s="68"/>
      <c r="C46" s="68"/>
      <c r="D46" s="68"/>
      <c r="E46" s="68"/>
    </row>
    <row r="47" spans="1:13" ht="52.5" customHeight="1" x14ac:dyDescent="0.3">
      <c r="A47" s="68" t="s">
        <v>46</v>
      </c>
      <c r="B47" s="68"/>
      <c r="C47" s="68"/>
      <c r="D47" s="68"/>
      <c r="E47" s="68"/>
    </row>
    <row r="48" spans="1:13" ht="28.5" customHeight="1" x14ac:dyDescent="0.3">
      <c r="A48" s="68" t="s">
        <v>47</v>
      </c>
      <c r="B48" s="68"/>
      <c r="C48" s="68"/>
      <c r="D48" s="68"/>
      <c r="E48" s="68"/>
    </row>
    <row r="49" spans="1:5" x14ac:dyDescent="0.3">
      <c r="A49" s="54"/>
      <c r="B49" s="54"/>
      <c r="C49" s="54"/>
      <c r="D49" s="54"/>
      <c r="E49" s="54"/>
    </row>
    <row r="50" spans="1:5" x14ac:dyDescent="0.3">
      <c r="A50" s="54"/>
      <c r="B50" s="54"/>
      <c r="C50" s="54"/>
      <c r="D50" s="54"/>
      <c r="E50" s="54"/>
    </row>
    <row r="51" spans="1:5" s="9" customFormat="1" ht="15.75" x14ac:dyDescent="0.25">
      <c r="A51" s="9" t="s">
        <v>52</v>
      </c>
      <c r="B51" s="55"/>
      <c r="D51" s="9" t="s">
        <v>48</v>
      </c>
    </row>
    <row r="53" spans="1:5" x14ac:dyDescent="0.3">
      <c r="B53" s="11" t="s">
        <v>35</v>
      </c>
      <c r="C53" s="35">
        <v>401</v>
      </c>
      <c r="D53" s="35">
        <v>199</v>
      </c>
      <c r="E53" s="63">
        <v>1720</v>
      </c>
    </row>
    <row r="54" spans="1:5" ht="32.25" x14ac:dyDescent="0.3">
      <c r="B54" s="39" t="s">
        <v>38</v>
      </c>
      <c r="C54" s="40">
        <v>159.67714527684467</v>
      </c>
      <c r="D54" s="40">
        <v>246.5857722683761</v>
      </c>
      <c r="E54" s="65">
        <v>68.7394995082078</v>
      </c>
    </row>
  </sheetData>
  <mergeCells count="7">
    <mergeCell ref="A48:E48"/>
    <mergeCell ref="A4:E4"/>
    <mergeCell ref="C41:E41"/>
    <mergeCell ref="A44:E44"/>
    <mergeCell ref="A45:E45"/>
    <mergeCell ref="A46:E46"/>
    <mergeCell ref="A47:E47"/>
  </mergeCells>
  <printOptions horizontalCentered="1"/>
  <pageMargins left="0.75" right="0.75" top="0.78740157480314965" bottom="0.59055118110236227" header="0" footer="0"/>
  <pageSetup paperSize="9" scale="56" orientation="portrait" r:id="rId1"/>
  <headerFooter alignWithMargins="0"/>
  <colBreaks count="1" manualBreakCount="1">
    <brk id="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Kopa_apstiprinasanai_01_2021</vt:lpstr>
      <vt:lpstr>Kopa_apstiprinasanai_01_2021!Print_Area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2021-01-05T15:12:02Z</cp:lastPrinted>
  <dcterms:created xsi:type="dcterms:W3CDTF">2021-01-05T14:56:34Z</dcterms:created>
  <dcterms:modified xsi:type="dcterms:W3CDTF">2021-10-05T13:37:55Z</dcterms:modified>
</cp:coreProperties>
</file>