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DOMES_SEDES\AVIZEI un MAJAS LAPAI\2022.gads\01_JANVĀRIS\"/>
    </mc:Choice>
  </mc:AlternateContent>
  <xr:revisionPtr revIDLastSave="0" documentId="8_{433F31A3-7EF5-4039-B773-80F2BD14F49D}" xr6:coauthVersionLast="47" xr6:coauthVersionMax="47" xr10:uidLastSave="{00000000-0000-0000-0000-000000000000}"/>
  <bookViews>
    <workbookView xWindow="-120" yWindow="-120" windowWidth="29040" windowHeight="15840" xr2:uid="{00000000-000D-0000-FFFF-FFFF00000000}"/>
  </bookViews>
  <sheets>
    <sheet name="Kopa_apstiprinasanai_01_2022"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Kopa_apstiprinasanai_01_2022!$A$1:$H$42</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H33" i="1" l="1"/>
  <c r="H32" i="1"/>
  <c r="G31" i="1"/>
  <c r="F31" i="1"/>
  <c r="E31" i="1"/>
  <c r="D31" i="1"/>
  <c r="C31" i="1"/>
  <c r="G29" i="1"/>
  <c r="F29" i="1"/>
  <c r="E29" i="1"/>
  <c r="D29" i="1"/>
  <c r="C29" i="1"/>
  <c r="C26" i="1"/>
  <c r="H26" i="1" s="1"/>
  <c r="H25" i="1"/>
  <c r="H24" i="1"/>
  <c r="H23" i="1"/>
  <c r="H22" i="1"/>
  <c r="H21" i="1"/>
  <c r="H20" i="1"/>
  <c r="H19" i="1"/>
  <c r="G18" i="1"/>
  <c r="F18" i="1"/>
  <c r="E18" i="1"/>
  <c r="D18" i="1"/>
  <c r="C18" i="1"/>
  <c r="H17" i="1"/>
  <c r="H16" i="1"/>
  <c r="H15" i="1"/>
  <c r="H14" i="1"/>
  <c r="H13" i="1"/>
  <c r="G12" i="1"/>
  <c r="G27" i="1" s="1"/>
  <c r="G28" i="1" s="1"/>
  <c r="F12" i="1"/>
  <c r="E12" i="1"/>
  <c r="D12" i="1"/>
  <c r="D27" i="1" s="1"/>
  <c r="D28" i="1" s="1"/>
  <c r="C12" i="1"/>
  <c r="C27" i="1" s="1"/>
  <c r="C28" i="1" s="1"/>
  <c r="H11" i="1"/>
  <c r="H10" i="1"/>
  <c r="H9" i="1"/>
  <c r="H8" i="1"/>
  <c r="H7" i="1"/>
  <c r="H12" i="1" l="1"/>
  <c r="H29" i="1"/>
  <c r="E27" i="1"/>
  <c r="E28" i="1" s="1"/>
  <c r="F27" i="1"/>
  <c r="F28" i="1" s="1"/>
  <c r="H18" i="1"/>
  <c r="H27" i="1" s="1"/>
  <c r="H31" i="1"/>
  <c r="H36" i="1" l="1"/>
  <c r="H28" i="1"/>
  <c r="H35" i="1"/>
</calcChain>
</file>

<file path=xl/sharedStrings.xml><?xml version="1.0" encoding="utf-8"?>
<sst xmlns="http://schemas.openxmlformats.org/spreadsheetml/2006/main" count="54" uniqueCount="54">
  <si>
    <t>APSTIPRINĀTS</t>
  </si>
  <si>
    <t>Ādažu novada pirmsskolas izglītības iestāžu vidējās izmaksas, balstoties uz kurām pašvaldība sedz pirmsskolas izglītības programmas izmaksas privātajām izglītības iestādēm 2022.gadā</t>
  </si>
  <si>
    <t>EKK kods</t>
  </si>
  <si>
    <t>Izmaksu veidi</t>
  </si>
  <si>
    <t>Ādažu PII "Strautiņš", EUR 01.01.2022. pēc 2021.gada faktiskajām izmaksām</t>
  </si>
  <si>
    <t>Kadagas PII "Mežavēji", EUR 01.01.2022. pēc 2021.gada faktiskajām izmaksām</t>
  </si>
  <si>
    <t>Ādažu vidusskolas PII, EUR 01.01.2022. pēc 2021.gada faktiskajām izmaksām</t>
  </si>
  <si>
    <t>Carnikavas PII "Riekstiņš", EUR 01.01.2022. pēc 2021.gada faktiskajām izmaksām</t>
  </si>
  <si>
    <t>Siguļu PII "Piejūra", EUR 01.01.2022. pēc 2021.gada faktiskajām izmaksām</t>
  </si>
  <si>
    <t>Vidējās izmaksas pašvaldības PII, EUR 01.01.2022. pēc 2021.gada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</si>
  <si>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</si>
  <si>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</si>
  <si>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</si>
  <si>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</si>
  <si>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</si>
  <si>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</si>
  <si>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 xml:space="preserve">  Mācību, darba un dienesta komandējumi, dienesta, darba braucieni</t>
  </si>
  <si>
    <t>Pakalpojumi</t>
  </si>
  <si>
    <t xml:space="preserve">    Izdevumi par sakaru pakalpojumiem</t>
  </si>
  <si>
    <t xml:space="preserve">    Izdevumi par komunālajiem pakalpojumiem</t>
  </si>
  <si>
    <t xml:space="preserve">    Dažādi pakalpojumi</t>
  </si>
  <si>
    <t xml:space="preserve">    Remontdarbi un iestāžu uzturēšanas pakalpojumi</t>
  </si>
  <si>
    <t xml:space="preserve">    Īres un nomas maksa (izņemot transportlīdzekļu nomas maksu (EKK 2262))</t>
  </si>
  <si>
    <t>Materiāli</t>
  </si>
  <si>
    <t xml:space="preserve">    Izdevumi par dažādām precēm un inventāru</t>
  </si>
  <si>
    <t xml:space="preserve">    Kurināmais un enerģētiskie materiāli</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</si>
  <si>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</si>
  <si>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</si>
  <si>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</si>
  <si>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</si>
  <si>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</si>
  <si>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</si>
  <si>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</si>
  <si>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</si>
  <si>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</si>
  <si>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</si>
  <si>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</si>
  <si>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</si>
  <si>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</si>
  <si>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</si>
  <si>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</si>
  <si>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(01.09.2021.)</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</si>
  <si>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</si>
  <si>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</si>
  <si>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</si>
  <si>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t>t.sk: - audzēkņi, kuri apgūst obligāto sagatavošanu pamatizglītības ieguvei</t>
  </si>
  <si>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</si>
  <si>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</si>
  <si>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</si>
  <si>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</si>
  <si>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</si>
  <si>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 xml:space="preserve">Domes priekšsēdētājs </t>
  </si>
  <si>
    <t>M.Sprindžuks</t>
  </si>
  <si>
    <t>Ar Ādažu novada domes 2022.gada 26.janvābra sēdes lēmumu protokols Nr.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</si>
</sst>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3"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sz val="12"/>
      <color rgb="FFFF0000"/>
      <name val="Times New Roman"/>
      <family val="1"/>
      <charset val="186"/>
    </font>
    <font>
      <sz val="14"/>
      <color rgb="FFFF0000"/>
      <name val="Times New Roman"/>
      <family val="1"/>
      <charset val="186"/>
    </font>
    <font>
      <b/>
      <sz val="14"/>
      <name val="Times New Roman"/>
      <family val="1"/>
      <charset val="186"/>
    </font>
    <font>
      <b/>
      <sz val="12"/>
      <name val="Times New Roman"/>
      <family val="1"/>
      <charset val="186"/>
    </font>
    <font>
      <i/>
      <sz val="12"/>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vertAlign val="subscript"/>
      <sz val="11"/>
      <name val="Times New Roman"/>
      <family val="1"/>
      <charset val="186"/>
    </font>
    <font>
      <i/>
      <sz val="11"/>
      <name val="Times New Roman"/>
      <family val="1"/>
      <charset val="186"/>
    </font>
    <font>
      <sz val="11"/>
      <color theme="1"/>
      <name val="Times New Roman"/>
      <family val="1"/>
      <charset val="186"/>
    </font>
    <font>
      <sz val="9"/>
      <color theme="1"/>
      <name val="Arial"/>
      <family val="2"/>
      <charset val="186"/>
    </font>
    <font>
      <sz val="12"/>
      <color theme="1"/>
      <name val="Times New Roman"/>
      <family val="1"/>
      <charset val="186"/>
    </font>
    <font>
      <i/>
      <sz val="14"/>
      <color theme="3"/>
      <name val="Times New Roman"/>
      <family val="1"/>
      <charset val="186"/>
    </font>
    <font>
      <sz val="12"/>
      <color theme="5" tint="-0.249977111117893"/>
      <name val="Times New Roman"/>
      <family val="1"/>
      <charset val="186"/>
    </font>
    <font>
      <i/>
      <sz val="12"/>
      <color theme="3"/>
      <name val="Times New Roman"/>
      <family val="1"/>
      <charset val="186"/>
    </font>
    <font>
      <b/>
      <sz val="14"/>
      <color theme="3"/>
      <name val="Times New Roman"/>
      <family val="1"/>
      <charset val="186"/>
    </font>
    <font>
      <sz val="9"/>
      <name val="Times New Roman"/>
      <family val="1"/>
      <charset val="186"/>
    </font>
    <font>
      <sz val="12"/>
      <color theme="1"/>
      <name val="Arial"/>
      <family val="2"/>
      <charset val="186"/>
    </font>
  </fonts>
  <fills count="5">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theme="0" tint="-0.14996795556505021"/>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auto="1"/>
      </left>
      <right/>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xf numFmtId="43" fontId="15" fillId="0" borderId="0" applyFont="0" applyFill="0" applyBorder="0" applyAlignment="0" applyProtection="0"/>
    <xf numFmtId="0" fontId="1" fillId="0" borderId="0"/>
  </cellStyleXfs>
  <cellXfs count="74">
    <xf numFmtId="0" fontId="0" fillId="0" borderId="0" xfId="0"/>
    <xf numFmtId="0" fontId="2" fillId="0" borderId="0" xfId="2" applyFont="1"/>
    <xf numFmtId="0" fontId="3" fillId="0" borderId="0" xfId="2" applyFont="1" applyAlignment="1">
      <alignment horizontal="right" vertical="center" wrapText="1"/>
    </xf>
    <xf numFmtId="0" fontId="4" fillId="0" borderId="0" xfId="2" applyFont="1" applyAlignment="1">
      <alignment horizontal="right" vertical="center" wrapText="1"/>
    </xf>
    <xf numFmtId="0" fontId="5" fillId="0" borderId="0" xfId="2" applyFont="1"/>
    <xf numFmtId="0" fontId="3" fillId="0" borderId="0" xfId="2" applyFont="1" applyAlignment="1">
      <alignment horizontal="right" vertical="center"/>
    </xf>
    <xf numFmtId="0" fontId="2" fillId="0" borderId="0" xfId="2" applyFont="1" applyAlignment="1">
      <alignment horizontal="center"/>
    </xf>
    <xf numFmtId="0" fontId="2" fillId="0" borderId="0" xfId="2" applyFont="1" applyAlignment="1">
      <alignment horizontal="center" wrapText="1"/>
    </xf>
    <xf numFmtId="0" fontId="5" fillId="0" borderId="0" xfId="2" applyFont="1" applyAlignment="1">
      <alignment horizontal="center"/>
    </xf>
    <xf numFmtId="2" fontId="7" fillId="2" borderId="1"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3" fillId="0" borderId="0" xfId="2" applyFont="1"/>
    <xf numFmtId="0" fontId="7" fillId="0" borderId="5" xfId="2" applyFont="1" applyBorder="1" applyAlignment="1">
      <alignment horizontal="center"/>
    </xf>
    <xf numFmtId="0" fontId="7" fillId="0" borderId="6" xfId="2" applyFont="1" applyBorder="1" applyAlignment="1">
      <alignment horizontal="left" wrapText="1"/>
    </xf>
    <xf numFmtId="4" fontId="7" fillId="0" borderId="7" xfId="2" applyNumberFormat="1" applyFont="1" applyFill="1" applyBorder="1" applyAlignment="1">
      <alignment horizontal="center"/>
    </xf>
    <xf numFmtId="4" fontId="7" fillId="0" borderId="8" xfId="2" applyNumberFormat="1" applyFont="1" applyFill="1" applyBorder="1" applyAlignment="1">
      <alignment horizontal="center"/>
    </xf>
    <xf numFmtId="0" fontId="7" fillId="0" borderId="0" xfId="2" applyFont="1"/>
    <xf numFmtId="0" fontId="8" fillId="0" borderId="5" xfId="2" applyFont="1" applyBorder="1" applyAlignment="1">
      <alignment horizontal="center"/>
    </xf>
    <xf numFmtId="0" fontId="8" fillId="0" borderId="6" xfId="2" applyFont="1" applyBorder="1" applyAlignment="1">
      <alignment horizontal="left" wrapText="1"/>
    </xf>
    <xf numFmtId="4" fontId="8" fillId="0" borderId="7" xfId="2" applyNumberFormat="1" applyFont="1" applyFill="1" applyBorder="1" applyAlignment="1">
      <alignment horizontal="center"/>
    </xf>
    <xf numFmtId="4" fontId="8" fillId="0" borderId="8" xfId="2" applyNumberFormat="1" applyFont="1" applyFill="1" applyBorder="1" applyAlignment="1">
      <alignment horizontal="center"/>
    </xf>
    <xf numFmtId="4" fontId="3" fillId="0" borderId="7" xfId="2" applyNumberFormat="1" applyFont="1" applyFill="1" applyBorder="1" applyAlignment="1">
      <alignment horizontal="center"/>
    </xf>
    <xf numFmtId="0" fontId="3" fillId="0" borderId="5" xfId="2" applyFont="1" applyBorder="1" applyAlignment="1">
      <alignment horizontal="center"/>
    </xf>
    <xf numFmtId="0" fontId="3" fillId="0" borderId="9" xfId="2" applyFont="1" applyBorder="1" applyAlignment="1">
      <alignment wrapText="1"/>
    </xf>
    <xf numFmtId="4" fontId="3" fillId="0" borderId="8" xfId="2" applyNumberFormat="1" applyFont="1" applyFill="1" applyBorder="1" applyAlignment="1">
      <alignment horizontal="center"/>
    </xf>
    <xf numFmtId="4" fontId="7" fillId="0" borderId="10" xfId="2" applyNumberFormat="1" applyFont="1" applyFill="1" applyBorder="1" applyAlignment="1">
      <alignment horizontal="center"/>
    </xf>
    <xf numFmtId="0" fontId="8" fillId="0" borderId="5" xfId="2" applyFont="1" applyBorder="1" applyAlignment="1">
      <alignment horizontal="right"/>
    </xf>
    <xf numFmtId="0" fontId="8" fillId="0" borderId="6" xfId="2" applyFont="1" applyBorder="1" applyAlignment="1">
      <alignment horizontal="right" wrapText="1"/>
    </xf>
    <xf numFmtId="4" fontId="8" fillId="0" borderId="11" xfId="2" applyNumberFormat="1" applyFont="1" applyFill="1" applyBorder="1" applyAlignment="1">
      <alignment horizontal="center"/>
    </xf>
    <xf numFmtId="4" fontId="8" fillId="3" borderId="11" xfId="2" applyNumberFormat="1" applyFont="1" applyFill="1" applyBorder="1" applyAlignment="1">
      <alignment horizontal="center"/>
    </xf>
    <xf numFmtId="0" fontId="9" fillId="0" borderId="12" xfId="2" applyFont="1" applyBorder="1" applyAlignment="1">
      <alignment horizontal="center"/>
    </xf>
    <xf numFmtId="0" fontId="9" fillId="0" borderId="13" xfId="2" applyFont="1" applyBorder="1" applyAlignment="1">
      <alignment horizontal="left" wrapText="1"/>
    </xf>
    <xf numFmtId="4" fontId="9" fillId="0" borderId="14" xfId="2" applyNumberFormat="1" applyFont="1" applyBorder="1" applyAlignment="1">
      <alignment horizontal="center"/>
    </xf>
    <xf numFmtId="0" fontId="8" fillId="0" borderId="0" xfId="2" applyFont="1"/>
    <xf numFmtId="0" fontId="10" fillId="0" borderId="5" xfId="2" applyFont="1" applyBorder="1" applyAlignment="1">
      <alignment horizontal="center"/>
    </xf>
    <xf numFmtId="0" fontId="10" fillId="0" borderId="6" xfId="2" applyFont="1" applyBorder="1" applyAlignment="1">
      <alignment horizontal="left" wrapText="1"/>
    </xf>
    <xf numFmtId="4" fontId="10" fillId="0" borderId="7" xfId="2" applyNumberFormat="1" applyFont="1" applyFill="1" applyBorder="1" applyAlignment="1">
      <alignment horizontal="center"/>
    </xf>
    <xf numFmtId="4" fontId="11" fillId="0" borderId="7" xfId="2" applyNumberFormat="1" applyFont="1" applyFill="1" applyBorder="1" applyAlignment="1">
      <alignment horizontal="center"/>
    </xf>
    <xf numFmtId="0" fontId="9" fillId="0" borderId="6" xfId="2" applyFont="1" applyBorder="1" applyAlignment="1">
      <alignment horizontal="left" wrapText="1"/>
    </xf>
    <xf numFmtId="3" fontId="9" fillId="0" borderId="7" xfId="2" applyNumberFormat="1" applyFont="1" applyBorder="1" applyAlignment="1">
      <alignment horizontal="center"/>
    </xf>
    <xf numFmtId="0" fontId="13" fillId="0" borderId="6" xfId="2" applyFont="1" applyBorder="1" applyAlignment="1">
      <alignment horizontal="left" wrapText="1"/>
    </xf>
    <xf numFmtId="3" fontId="13" fillId="0" borderId="7" xfId="2" applyNumberFormat="1" applyFont="1" applyFill="1" applyBorder="1" applyAlignment="1">
      <alignment horizontal="center"/>
    </xf>
    <xf numFmtId="3" fontId="13" fillId="0" borderId="7" xfId="2" applyNumberFormat="1" applyFont="1" applyBorder="1" applyAlignment="1">
      <alignment horizontal="center"/>
    </xf>
    <xf numFmtId="3" fontId="11" fillId="0" borderId="7" xfId="2" applyNumberFormat="1" applyFont="1" applyBorder="1" applyAlignment="1">
      <alignment horizontal="center"/>
    </xf>
    <xf numFmtId="3" fontId="14" fillId="0" borderId="7" xfId="2" applyNumberFormat="1" applyFont="1" applyBorder="1" applyAlignment="1">
      <alignment horizontal="center"/>
    </xf>
    <xf numFmtId="0" fontId="10" fillId="4" borderId="5" xfId="2" applyFont="1" applyFill="1" applyBorder="1" applyAlignment="1">
      <alignment horizontal="center"/>
    </xf>
    <xf numFmtId="0" fontId="10" fillId="4" borderId="6" xfId="2" applyFont="1" applyFill="1" applyBorder="1" applyAlignment="1">
      <alignment horizontal="left" wrapText="1"/>
    </xf>
    <xf numFmtId="43" fontId="11" fillId="4" borderId="7" xfId="1" applyFont="1" applyFill="1" applyBorder="1" applyAlignment="1">
      <alignment horizontal="center" vertical="center"/>
    </xf>
    <xf numFmtId="164" fontId="9" fillId="4" borderId="7" xfId="1" applyNumberFormat="1" applyFont="1" applyFill="1" applyBorder="1" applyAlignment="1">
      <alignment horizontal="center" vertical="center"/>
    </xf>
    <xf numFmtId="0" fontId="16" fillId="0" borderId="0" xfId="0" applyFont="1"/>
    <xf numFmtId="0" fontId="17" fillId="0" borderId="0" xfId="2" applyFont="1"/>
    <xf numFmtId="0" fontId="10" fillId="4" borderId="15" xfId="2" applyFont="1" applyFill="1" applyBorder="1" applyAlignment="1">
      <alignment horizontal="center"/>
    </xf>
    <xf numFmtId="0" fontId="10" fillId="4" borderId="16" xfId="2" applyFont="1" applyFill="1" applyBorder="1" applyAlignment="1">
      <alignment horizontal="left" wrapText="1"/>
    </xf>
    <xf numFmtId="43" fontId="11" fillId="4" borderId="17" xfId="1" applyFont="1" applyFill="1" applyBorder="1" applyAlignment="1">
      <alignment horizontal="center"/>
    </xf>
    <xf numFmtId="164" fontId="9" fillId="4" borderId="17" xfId="1" applyNumberFormat="1" applyFont="1" applyFill="1" applyBorder="1" applyAlignment="1">
      <alignment horizontal="center"/>
    </xf>
    <xf numFmtId="0" fontId="3" fillId="0" borderId="15" xfId="2" applyFont="1" applyBorder="1" applyAlignment="1">
      <alignment horizontal="center"/>
    </xf>
    <xf numFmtId="0" fontId="18" fillId="0" borderId="16" xfId="2" applyFont="1" applyBorder="1" applyAlignment="1">
      <alignment horizontal="right" wrapText="1"/>
    </xf>
    <xf numFmtId="0" fontId="4" fillId="0" borderId="18" xfId="2" applyFont="1" applyBorder="1" applyAlignment="1">
      <alignment horizontal="center"/>
    </xf>
    <xf numFmtId="0" fontId="4" fillId="0" borderId="19" xfId="2" applyFont="1" applyBorder="1" applyAlignment="1">
      <alignment horizontal="center"/>
    </xf>
    <xf numFmtId="0" fontId="3" fillId="0" borderId="20" xfId="2" applyFont="1" applyBorder="1" applyAlignment="1">
      <alignment horizontal="center"/>
    </xf>
    <xf numFmtId="0" fontId="19" fillId="0" borderId="0" xfId="2" applyFont="1"/>
    <xf numFmtId="0" fontId="20" fillId="0" borderId="0" xfId="2" applyFont="1" applyAlignment="1">
      <alignment horizontal="right" wrapText="1"/>
    </xf>
    <xf numFmtId="43" fontId="5" fillId="0" borderId="0" xfId="1" applyFont="1"/>
    <xf numFmtId="0" fontId="2" fillId="0" borderId="0" xfId="2" applyFont="1" applyAlignment="1">
      <alignment wrapText="1"/>
    </xf>
    <xf numFmtId="0" fontId="1" fillId="0" borderId="0" xfId="2" applyFont="1"/>
    <xf numFmtId="0" fontId="3" fillId="0" borderId="0" xfId="2" applyFont="1" applyAlignment="1">
      <alignment wrapText="1"/>
    </xf>
    <xf numFmtId="0" fontId="4" fillId="0" borderId="0" xfId="2" applyFont="1"/>
    <xf numFmtId="0" fontId="1" fillId="0" borderId="0" xfId="2" applyFont="1" applyAlignment="1">
      <alignment horizontal="right"/>
    </xf>
    <xf numFmtId="0" fontId="22" fillId="0" borderId="0" xfId="0" applyFont="1"/>
    <xf numFmtId="0" fontId="21" fillId="0" borderId="0" xfId="2" applyFont="1" applyAlignment="1">
      <alignment wrapText="1"/>
    </xf>
    <xf numFmtId="0" fontId="6" fillId="0" borderId="0" xfId="2" applyFont="1" applyAlignment="1">
      <alignment horizontal="center" wrapText="1"/>
    </xf>
    <xf numFmtId="0" fontId="21" fillId="0" borderId="0" xfId="2" applyFont="1" applyAlignment="1">
      <alignment horizontal="left" wrapText="1"/>
    </xf>
  </cellXfs>
  <cellStyles count="3">
    <cellStyle name="Comma" xfId="1" builtinId="3"/>
    <cellStyle name="Normal" xfId="0" builtinId="0"/>
    <cellStyle name="Parasts 7"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adazi.namejs.lv/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vs-adazi.namejs.lv/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tabSelected="1" zoomScaleNormal="100" workbookViewId="0"/>
  </sheetViews>
  <sheetFormatPr defaultColWidth="9.140625" defaultRowHeight="18.75" outlineLevelRow="1" outlineLevelCol="1" x14ac:dyDescent="0.3"/>
  <cols>
    <col min="1" max="1" width="10.42578125" style="1" customWidth="1"/>
    <col min="2" max="2" width="53" style="65" customWidth="1"/>
    <col min="3" max="7" width="23.28515625" style="4" hidden="1" customWidth="1" outlineLevel="1"/>
    <col min="8" max="8" width="33" style="1" customWidth="1" collapsed="1"/>
    <col min="9" max="9" width="25.28515625" style="1" customWidth="1"/>
    <col min="10" max="16384" width="9.140625" style="1"/>
  </cols>
  <sheetData>
    <row r="1" spans="1:8" x14ac:dyDescent="0.3">
      <c r="B1" s="2"/>
      <c r="C1" s="3"/>
      <c r="H1" s="2" t="s">
        <v>0</v>
      </c>
    </row>
    <row r="2" spans="1:8" x14ac:dyDescent="0.3">
      <c r="B2" s="2"/>
      <c r="C2" s="3"/>
      <c r="H2" s="5" t="s">
        <v>53</v>
      </c>
    </row>
    <row r="3" spans="1:8" x14ac:dyDescent="0.3">
      <c r="B3" s="2"/>
      <c r="C3" s="3"/>
    </row>
    <row r="4" spans="1:8" ht="61.15" customHeight="1" x14ac:dyDescent="0.3">
      <c r="A4" s="72" t="s">
        <v>1</v>
      </c>
      <c r="B4" s="72"/>
      <c r="C4" s="72"/>
      <c r="D4" s="72"/>
      <c r="E4" s="72"/>
      <c r="F4" s="72"/>
      <c r="G4" s="72"/>
      <c r="H4" s="72"/>
    </row>
    <row r="5" spans="1:8" ht="19.5" thickBot="1" x14ac:dyDescent="0.35">
      <c r="A5" s="6"/>
      <c r="B5" s="7"/>
      <c r="C5" s="8"/>
    </row>
    <row r="6" spans="1:8" s="13" customFormat="1" ht="62.45" customHeight="1" x14ac:dyDescent="0.25">
      <c r="A6" s="9" t="s">
        <v>2</v>
      </c>
      <c r="B6" s="10" t="s">
        <v>3</v>
      </c>
      <c r="C6" s="11" t="s">
        <v>4</v>
      </c>
      <c r="D6" s="11" t="s">
        <v>5</v>
      </c>
      <c r="E6" s="12" t="s">
        <v>6</v>
      </c>
      <c r="F6" s="12" t="s">
        <v>7</v>
      </c>
      <c r="G6" s="12" t="s">
        <v>8</v>
      </c>
      <c r="H6" s="11" t="s">
        <v>9</v>
      </c>
    </row>
    <row r="7" spans="1:8" s="18" customFormat="1" ht="15.75" x14ac:dyDescent="0.25">
      <c r="A7" s="14">
        <v>1100</v>
      </c>
      <c r="B7" s="15" t="s">
        <v>10</v>
      </c>
      <c r="C7" s="16">
        <v>629854.25</v>
      </c>
      <c r="D7" s="16">
        <v>464969.09</v>
      </c>
      <c r="E7" s="17">
        <v>118947.1</v>
      </c>
      <c r="F7" s="16">
        <v>431573.83</v>
      </c>
      <c r="G7" s="16">
        <v>314339.33</v>
      </c>
      <c r="H7" s="16">
        <f>AVERAGE(C7:G7)</f>
        <v>391936.72000000009</v>
      </c>
    </row>
    <row r="8" spans="1:8" s="13" customFormat="1" ht="15.75" x14ac:dyDescent="0.25">
      <c r="A8" s="19" t="s">
        <v>11</v>
      </c>
      <c r="B8" s="20" t="s">
        <v>12</v>
      </c>
      <c r="C8" s="21">
        <v>194842.68</v>
      </c>
      <c r="D8" s="21">
        <v>75806.31</v>
      </c>
      <c r="E8" s="22">
        <v>5816.19</v>
      </c>
      <c r="F8" s="21">
        <v>115711.03999999999</v>
      </c>
      <c r="G8" s="21">
        <v>16418.36</v>
      </c>
      <c r="H8" s="23">
        <f>AVERAGE(C8:G8)</f>
        <v>81718.915999999997</v>
      </c>
    </row>
    <row r="9" spans="1:8" s="18" customFormat="1" ht="15.75" x14ac:dyDescent="0.25">
      <c r="A9" s="14">
        <v>1200</v>
      </c>
      <c r="B9" s="15" t="s">
        <v>13</v>
      </c>
      <c r="C9" s="16">
        <v>183094.82994199998</v>
      </c>
      <c r="D9" s="16">
        <v>131208.596689</v>
      </c>
      <c r="E9" s="17">
        <v>30589.460000000003</v>
      </c>
      <c r="F9" s="16">
        <v>145248.06851000001</v>
      </c>
      <c r="G9" s="16">
        <v>68304.185991000006</v>
      </c>
      <c r="H9" s="16">
        <f t="shared" ref="H9:H11" si="0">AVERAGE(C9:G9)</f>
        <v>111689.0282264</v>
      </c>
    </row>
    <row r="10" spans="1:8" s="13" customFormat="1" ht="31.5" x14ac:dyDescent="0.25">
      <c r="A10" s="19" t="s">
        <v>14</v>
      </c>
      <c r="B10" s="20" t="s">
        <v>15</v>
      </c>
      <c r="C10" s="21">
        <v>52800.18</v>
      </c>
      <c r="D10" s="21">
        <v>0</v>
      </c>
      <c r="E10" s="22">
        <v>1374.4</v>
      </c>
      <c r="F10" s="21">
        <v>27296</v>
      </c>
      <c r="G10" s="21">
        <v>3873.09</v>
      </c>
      <c r="H10" s="23">
        <f t="shared" si="0"/>
        <v>17068.734</v>
      </c>
    </row>
    <row r="11" spans="1:8" s="13" customFormat="1" ht="31.5" x14ac:dyDescent="0.25">
      <c r="A11" s="24">
        <v>2100</v>
      </c>
      <c r="B11" s="25" t="s">
        <v>16</v>
      </c>
      <c r="C11" s="23">
        <v>0</v>
      </c>
      <c r="D11" s="23">
        <v>0</v>
      </c>
      <c r="E11" s="26">
        <v>0</v>
      </c>
      <c r="F11" s="23">
        <v>0</v>
      </c>
      <c r="G11" s="23">
        <v>0</v>
      </c>
      <c r="H11" s="23">
        <f t="shared" si="0"/>
        <v>0</v>
      </c>
    </row>
    <row r="12" spans="1:8" s="18" customFormat="1" ht="15.75" x14ac:dyDescent="0.25">
      <c r="A12" s="14">
        <v>2200</v>
      </c>
      <c r="B12" s="15" t="s">
        <v>17</v>
      </c>
      <c r="C12" s="16">
        <f>C13+C14+C15+C16+C17</f>
        <v>85761.26</v>
      </c>
      <c r="D12" s="16">
        <f t="shared" ref="D12:E12" si="1">D13+D14+D15+D16+D17</f>
        <v>50294.18</v>
      </c>
      <c r="E12" s="27">
        <f t="shared" si="1"/>
        <v>9359.8446012987006</v>
      </c>
      <c r="F12" s="16">
        <f>F13+F14+F15+F16+F17</f>
        <v>61202.9</v>
      </c>
      <c r="G12" s="16">
        <f t="shared" ref="G12" si="2">G13+G14+G15+G16+G17</f>
        <v>38514.599999999991</v>
      </c>
      <c r="H12" s="16">
        <f>H13+H14+H15+H16+H17</f>
        <v>49395.02292025974</v>
      </c>
    </row>
    <row r="13" spans="1:8" s="13" customFormat="1" ht="15.75" x14ac:dyDescent="0.25">
      <c r="A13" s="28">
        <v>2210</v>
      </c>
      <c r="B13" s="29" t="s">
        <v>18</v>
      </c>
      <c r="C13" s="21">
        <v>1976.73</v>
      </c>
      <c r="D13" s="21">
        <v>2223.63</v>
      </c>
      <c r="E13" s="22">
        <v>520.12877142857144</v>
      </c>
      <c r="F13" s="21">
        <v>1047.6299999999999</v>
      </c>
      <c r="G13" s="30">
        <v>1174.4299999999998</v>
      </c>
      <c r="H13" s="21">
        <f t="shared" ref="H13:H17" si="3">AVERAGE(C13:G13)</f>
        <v>1388.5097542857143</v>
      </c>
    </row>
    <row r="14" spans="1:8" s="13" customFormat="1" ht="15.75" x14ac:dyDescent="0.25">
      <c r="A14" s="28">
        <v>2220</v>
      </c>
      <c r="B14" s="29" t="s">
        <v>19</v>
      </c>
      <c r="C14" s="21">
        <v>35457.660000000003</v>
      </c>
      <c r="D14" s="21">
        <v>28613.95</v>
      </c>
      <c r="E14" s="22">
        <v>6159.0158298701299</v>
      </c>
      <c r="F14" s="21">
        <v>38847.840000000004</v>
      </c>
      <c r="G14" s="30">
        <v>15921.34</v>
      </c>
      <c r="H14" s="21">
        <f t="shared" si="3"/>
        <v>24999.961165974026</v>
      </c>
    </row>
    <row r="15" spans="1:8" s="13" customFormat="1" ht="15.75" x14ac:dyDescent="0.25">
      <c r="A15" s="28">
        <v>2230</v>
      </c>
      <c r="B15" s="29" t="s">
        <v>20</v>
      </c>
      <c r="C15" s="21">
        <v>12628.899999999994</v>
      </c>
      <c r="D15" s="21">
        <v>5896.5</v>
      </c>
      <c r="E15" s="22">
        <v>669.95</v>
      </c>
      <c r="F15" s="21">
        <v>10089.02</v>
      </c>
      <c r="G15" s="30">
        <v>18454.239999999998</v>
      </c>
      <c r="H15" s="21">
        <f t="shared" si="3"/>
        <v>9547.7219999999979</v>
      </c>
    </row>
    <row r="16" spans="1:8" s="13" customFormat="1" ht="15.75" x14ac:dyDescent="0.25">
      <c r="A16" s="28">
        <v>2240</v>
      </c>
      <c r="B16" s="29" t="s">
        <v>21</v>
      </c>
      <c r="C16" s="21">
        <v>29812.89</v>
      </c>
      <c r="D16" s="21">
        <v>13491.03</v>
      </c>
      <c r="E16" s="22">
        <v>2010.75</v>
      </c>
      <c r="F16" s="21">
        <v>10434.879999999999</v>
      </c>
      <c r="G16" s="30">
        <v>2332.9500000000003</v>
      </c>
      <c r="H16" s="21">
        <f t="shared" si="3"/>
        <v>11616.499999999998</v>
      </c>
    </row>
    <row r="17" spans="1:9" s="13" customFormat="1" ht="31.5" x14ac:dyDescent="0.25">
      <c r="A17" s="28">
        <v>2260</v>
      </c>
      <c r="B17" s="29" t="s">
        <v>22</v>
      </c>
      <c r="C17" s="21">
        <v>5885.08</v>
      </c>
      <c r="D17" s="21">
        <v>69.069999999999993</v>
      </c>
      <c r="E17" s="22"/>
      <c r="F17" s="21">
        <v>783.53</v>
      </c>
      <c r="G17" s="30">
        <v>631.64</v>
      </c>
      <c r="H17" s="21">
        <f t="shared" si="3"/>
        <v>1842.33</v>
      </c>
    </row>
    <row r="18" spans="1:9" s="18" customFormat="1" ht="15.75" x14ac:dyDescent="0.25">
      <c r="A18" s="14">
        <v>2300</v>
      </c>
      <c r="B18" s="15" t="s">
        <v>23</v>
      </c>
      <c r="C18" s="16">
        <f>C19+C20+C21+C22+C23+C24+C25</f>
        <v>97198.510000000009</v>
      </c>
      <c r="D18" s="16">
        <f>D19+D20+D21+D22+D23+D24+D25</f>
        <v>53864.91</v>
      </c>
      <c r="E18" s="27">
        <f t="shared" ref="E18:G18" si="4">E19+E20+E21+E22+E23+E24+E25</f>
        <v>26132.807780844156</v>
      </c>
      <c r="F18" s="27">
        <f t="shared" si="4"/>
        <v>28499.230000000003</v>
      </c>
      <c r="G18" s="27">
        <f t="shared" si="4"/>
        <v>74935.06</v>
      </c>
      <c r="H18" s="16">
        <f>H19+H20+H21+H22+H23+H24+H25</f>
        <v>56672.805556168831</v>
      </c>
    </row>
    <row r="19" spans="1:9" s="13" customFormat="1" ht="15.75" x14ac:dyDescent="0.25">
      <c r="A19" s="28">
        <v>2310</v>
      </c>
      <c r="B19" s="29" t="s">
        <v>24</v>
      </c>
      <c r="C19" s="21">
        <v>18269.38</v>
      </c>
      <c r="D19" s="21">
        <v>10304.36</v>
      </c>
      <c r="E19" s="22">
        <v>12669.29</v>
      </c>
      <c r="F19" s="23">
        <v>9768.67</v>
      </c>
      <c r="G19" s="23">
        <v>17067.75</v>
      </c>
      <c r="H19" s="21">
        <f t="shared" ref="H19:H26" si="5">AVERAGE(C19:G19)</f>
        <v>13615.89</v>
      </c>
    </row>
    <row r="20" spans="1:9" s="13" customFormat="1" ht="15.75" x14ac:dyDescent="0.25">
      <c r="A20" s="28">
        <v>2320</v>
      </c>
      <c r="B20" s="29" t="s">
        <v>25</v>
      </c>
      <c r="C20" s="21">
        <v>52173.35</v>
      </c>
      <c r="D20" s="21">
        <v>30740.16</v>
      </c>
      <c r="E20" s="22">
        <v>6474.0088621753239</v>
      </c>
      <c r="F20" s="21">
        <v>1020.09</v>
      </c>
      <c r="G20" s="30">
        <v>12730.53</v>
      </c>
      <c r="H20" s="21">
        <f t="shared" si="5"/>
        <v>20627.627772435062</v>
      </c>
    </row>
    <row r="21" spans="1:9" s="13" customFormat="1" ht="47.25" x14ac:dyDescent="0.25">
      <c r="A21" s="28">
        <v>2340</v>
      </c>
      <c r="B21" s="29" t="s">
        <v>26</v>
      </c>
      <c r="C21" s="21">
        <v>392.52</v>
      </c>
      <c r="D21" s="21">
        <v>99.57</v>
      </c>
      <c r="E21" s="22">
        <v>80.528918668831167</v>
      </c>
      <c r="F21" s="21">
        <v>1895.3600000000001</v>
      </c>
      <c r="G21" s="30">
        <v>361.61</v>
      </c>
      <c r="H21" s="21">
        <f t="shared" si="5"/>
        <v>565.91778373376633</v>
      </c>
    </row>
    <row r="22" spans="1:9" s="13" customFormat="1" ht="15.75" x14ac:dyDescent="0.25">
      <c r="A22" s="28">
        <v>2350</v>
      </c>
      <c r="B22" s="29" t="s">
        <v>27</v>
      </c>
      <c r="C22" s="21">
        <v>13474.54</v>
      </c>
      <c r="D22" s="21">
        <v>7379.57</v>
      </c>
      <c r="E22" s="22">
        <v>1917.54</v>
      </c>
      <c r="F22" s="21">
        <v>11420.5</v>
      </c>
      <c r="G22" s="30">
        <v>17965.34</v>
      </c>
      <c r="H22" s="21">
        <f t="shared" si="5"/>
        <v>10431.498000000001</v>
      </c>
    </row>
    <row r="23" spans="1:9" s="13" customFormat="1" ht="47.25" x14ac:dyDescent="0.25">
      <c r="A23" s="28">
        <v>2360</v>
      </c>
      <c r="B23" s="29" t="s">
        <v>28</v>
      </c>
      <c r="C23" s="21">
        <v>0</v>
      </c>
      <c r="D23" s="21">
        <v>0</v>
      </c>
      <c r="E23" s="22"/>
      <c r="F23" s="21">
        <v>0</v>
      </c>
      <c r="G23" s="30">
        <v>0</v>
      </c>
      <c r="H23" s="21">
        <f t="shared" si="5"/>
        <v>0</v>
      </c>
    </row>
    <row r="24" spans="1:9" s="13" customFormat="1" ht="15.75" x14ac:dyDescent="0.25">
      <c r="A24" s="28">
        <v>2370</v>
      </c>
      <c r="B24" s="29" t="s">
        <v>29</v>
      </c>
      <c r="C24" s="21">
        <v>6953.03</v>
      </c>
      <c r="D24" s="21">
        <v>3461.34</v>
      </c>
      <c r="E24" s="22">
        <v>4991.4399999999996</v>
      </c>
      <c r="F24" s="21">
        <v>1611.1799999999998</v>
      </c>
      <c r="G24" s="30">
        <v>26474.820000000003</v>
      </c>
      <c r="H24" s="21">
        <f t="shared" si="5"/>
        <v>8698.3619999999992</v>
      </c>
    </row>
    <row r="25" spans="1:9" s="13" customFormat="1" ht="15.75" x14ac:dyDescent="0.25">
      <c r="A25" s="28" t="s">
        <v>30</v>
      </c>
      <c r="B25" s="29" t="s">
        <v>31</v>
      </c>
      <c r="C25" s="21">
        <v>5935.69</v>
      </c>
      <c r="D25" s="21">
        <v>1879.91</v>
      </c>
      <c r="E25" s="22"/>
      <c r="F25" s="21">
        <v>2783.43</v>
      </c>
      <c r="G25" s="30">
        <v>335.01</v>
      </c>
      <c r="H25" s="21">
        <f t="shared" si="5"/>
        <v>2733.5099999999998</v>
      </c>
    </row>
    <row r="26" spans="1:9" s="13" customFormat="1" ht="47.25" x14ac:dyDescent="0.25">
      <c r="A26" s="24" t="s">
        <v>32</v>
      </c>
      <c r="B26" s="20" t="s">
        <v>33</v>
      </c>
      <c r="C26" s="21">
        <f>32653.35</f>
        <v>32653.35</v>
      </c>
      <c r="D26" s="21">
        <v>6040.32</v>
      </c>
      <c r="E26" s="22">
        <v>482.32</v>
      </c>
      <c r="F26" s="21">
        <v>17979.560000000001</v>
      </c>
      <c r="G26" s="31">
        <v>89767.17</v>
      </c>
      <c r="H26" s="21">
        <f t="shared" si="5"/>
        <v>29384.544000000002</v>
      </c>
    </row>
    <row r="27" spans="1:9" s="35" customFormat="1" ht="29.25" x14ac:dyDescent="0.25">
      <c r="A27" s="32" t="s">
        <v>34</v>
      </c>
      <c r="B27" s="33" t="s">
        <v>35</v>
      </c>
      <c r="C27" s="34">
        <f>C7+C8+C9+C10+C11+C12+C18+C26</f>
        <v>1276205.0599420001</v>
      </c>
      <c r="D27" s="34">
        <f t="shared" ref="D27:G27" si="6">D7+D8+D9+D10+D11+D12+D18+D26</f>
        <v>782183.40668900008</v>
      </c>
      <c r="E27" s="34">
        <f t="shared" si="6"/>
        <v>192702.12238214287</v>
      </c>
      <c r="F27" s="34">
        <f t="shared" si="6"/>
        <v>827510.62851000007</v>
      </c>
      <c r="G27" s="34">
        <f t="shared" si="6"/>
        <v>606151.79599100002</v>
      </c>
      <c r="H27" s="34">
        <f>H7+H8+H9+H10+H11+H12+H18+H26</f>
        <v>737865.77070282865</v>
      </c>
      <c r="I27" s="13"/>
    </row>
    <row r="28" spans="1:9" s="13" customFormat="1" ht="15.75" x14ac:dyDescent="0.25">
      <c r="A28" s="36" t="s">
        <v>36</v>
      </c>
      <c r="B28" s="37" t="s">
        <v>37</v>
      </c>
      <c r="C28" s="38">
        <f>C27-C8-C10-C25</f>
        <v>1022626.5099420001</v>
      </c>
      <c r="D28" s="38">
        <f t="shared" ref="D28:H28" si="7">D27-D8-D10-D25</f>
        <v>704497.18668899999</v>
      </c>
      <c r="E28" s="38">
        <f t="shared" si="7"/>
        <v>185511.53238214288</v>
      </c>
      <c r="F28" s="38">
        <f t="shared" si="7"/>
        <v>681720.15850999998</v>
      </c>
      <c r="G28" s="38">
        <f t="shared" si="7"/>
        <v>585525.33599100006</v>
      </c>
      <c r="H28" s="38">
        <f t="shared" si="7"/>
        <v>636344.61070282862</v>
      </c>
    </row>
    <row r="29" spans="1:9" s="13" customFormat="1" ht="15.75" x14ac:dyDescent="0.25">
      <c r="A29" s="36" t="s">
        <v>38</v>
      </c>
      <c r="B29" s="37" t="s">
        <v>39</v>
      </c>
      <c r="C29" s="38">
        <f>C8+C10+C25</f>
        <v>253578.55</v>
      </c>
      <c r="D29" s="38">
        <f t="shared" ref="D29:H29" si="8">D8+D10+D25</f>
        <v>77686.22</v>
      </c>
      <c r="E29" s="38">
        <f t="shared" si="8"/>
        <v>7190.59</v>
      </c>
      <c r="F29" s="38">
        <f t="shared" si="8"/>
        <v>145790.46999999997</v>
      </c>
      <c r="G29" s="38">
        <f t="shared" si="8"/>
        <v>20626.46</v>
      </c>
      <c r="H29" s="38">
        <f t="shared" si="8"/>
        <v>101521.15999999999</v>
      </c>
    </row>
    <row r="30" spans="1:9" s="13" customFormat="1" ht="15.75" x14ac:dyDescent="0.25">
      <c r="A30" s="36"/>
      <c r="B30" s="37"/>
      <c r="C30" s="39"/>
      <c r="D30" s="39"/>
      <c r="E30" s="39"/>
      <c r="F30" s="39"/>
      <c r="G30" s="39"/>
      <c r="H30" s="38"/>
    </row>
    <row r="31" spans="1:9" s="13" customFormat="1" ht="15.75" x14ac:dyDescent="0.25">
      <c r="A31" s="36" t="s">
        <v>40</v>
      </c>
      <c r="B31" s="40" t="s">
        <v>41</v>
      </c>
      <c r="C31" s="41">
        <f>C32+C33</f>
        <v>379</v>
      </c>
      <c r="D31" s="41">
        <f>D32+D33</f>
        <v>193</v>
      </c>
      <c r="E31" s="41">
        <f>E32+E33</f>
        <v>88</v>
      </c>
      <c r="F31" s="41">
        <f t="shared" ref="F31:G31" si="9">F32+F33</f>
        <v>242</v>
      </c>
      <c r="G31" s="41">
        <f t="shared" si="9"/>
        <v>177</v>
      </c>
      <c r="H31" s="41">
        <f>H32+H33</f>
        <v>215.8</v>
      </c>
    </row>
    <row r="32" spans="1:9" s="13" customFormat="1" ht="16.5" x14ac:dyDescent="0.3">
      <c r="A32" s="36" t="s">
        <v>42</v>
      </c>
      <c r="B32" s="42" t="s">
        <v>43</v>
      </c>
      <c r="C32" s="43">
        <v>169</v>
      </c>
      <c r="D32" s="43">
        <v>92</v>
      </c>
      <c r="E32" s="43">
        <v>58</v>
      </c>
      <c r="F32" s="43">
        <v>122</v>
      </c>
      <c r="G32" s="43">
        <v>141</v>
      </c>
      <c r="H32" s="44">
        <f t="shared" ref="H32:H33" si="10">AVERAGE(C32:G32)</f>
        <v>116.4</v>
      </c>
    </row>
    <row r="33" spans="1:10" ht="30.75" x14ac:dyDescent="0.3">
      <c r="A33" s="36" t="s">
        <v>44</v>
      </c>
      <c r="B33" s="42" t="s">
        <v>45</v>
      </c>
      <c r="C33" s="43">
        <v>210</v>
      </c>
      <c r="D33" s="43">
        <v>101</v>
      </c>
      <c r="E33" s="43">
        <v>30</v>
      </c>
      <c r="F33" s="43">
        <v>120</v>
      </c>
      <c r="G33" s="43">
        <v>36</v>
      </c>
      <c r="H33" s="44">
        <f t="shared" si="10"/>
        <v>99.4</v>
      </c>
      <c r="I33" s="13"/>
      <c r="J33" s="13"/>
    </row>
    <row r="34" spans="1:10" x14ac:dyDescent="0.3">
      <c r="A34" s="36"/>
      <c r="B34" s="37"/>
      <c r="C34" s="45"/>
      <c r="D34" s="45"/>
      <c r="E34" s="45"/>
      <c r="F34" s="45"/>
      <c r="G34" s="45"/>
      <c r="H34" s="46"/>
      <c r="I34" s="13"/>
      <c r="J34" s="13"/>
    </row>
    <row r="35" spans="1:10" s="52" customFormat="1" ht="45.75" x14ac:dyDescent="0.3">
      <c r="A35" s="47" t="s">
        <v>46</v>
      </c>
      <c r="B35" s="48" t="s">
        <v>47</v>
      </c>
      <c r="C35" s="49"/>
      <c r="D35" s="49"/>
      <c r="E35" s="49"/>
      <c r="F35" s="49"/>
      <c r="G35" s="49"/>
      <c r="H35" s="50">
        <f>H27/12/H31</f>
        <v>284.93426425039723</v>
      </c>
      <c r="I35" s="13"/>
      <c r="J35" s="51"/>
    </row>
    <row r="36" spans="1:10" s="52" customFormat="1" ht="46.5" thickBot="1" x14ac:dyDescent="0.35">
      <c r="A36" s="53" t="s">
        <v>48</v>
      </c>
      <c r="B36" s="54" t="s">
        <v>49</v>
      </c>
      <c r="C36" s="55"/>
      <c r="D36" s="55"/>
      <c r="E36" s="55"/>
      <c r="F36" s="55"/>
      <c r="G36" s="55"/>
      <c r="H36" s="56">
        <f>(H27*H33/H31-H29)/12/H33</f>
        <v>199.8226277648171</v>
      </c>
      <c r="I36" s="13"/>
      <c r="J36" s="51"/>
    </row>
    <row r="37" spans="1:10" s="52" customFormat="1" ht="19.5" outlineLevel="1" thickBot="1" x14ac:dyDescent="0.35">
      <c r="A37" s="57"/>
      <c r="B37" s="58"/>
      <c r="C37" s="59"/>
      <c r="D37" s="59"/>
      <c r="E37" s="60"/>
      <c r="F37" s="60"/>
      <c r="G37" s="60"/>
      <c r="H37" s="61"/>
      <c r="J37" s="62"/>
    </row>
    <row r="38" spans="1:10" s="52" customFormat="1" outlineLevel="1" x14ac:dyDescent="0.3">
      <c r="A38" s="1"/>
      <c r="B38" s="63"/>
      <c r="C38" s="64"/>
      <c r="D38" s="4"/>
      <c r="E38" s="4"/>
      <c r="F38" s="4"/>
      <c r="G38" s="4"/>
      <c r="H38" s="1"/>
      <c r="J38" s="62"/>
    </row>
    <row r="39" spans="1:10" s="52" customFormat="1" ht="51" customHeight="1" outlineLevel="1" x14ac:dyDescent="0.3">
      <c r="A39" s="73" t="s">
        <v>50</v>
      </c>
      <c r="B39" s="73"/>
      <c r="C39" s="71"/>
      <c r="D39" s="71"/>
      <c r="E39" s="71"/>
      <c r="F39" s="71"/>
      <c r="G39" s="71"/>
      <c r="H39" s="71"/>
      <c r="J39" s="62"/>
    </row>
    <row r="40" spans="1:10" s="52" customFormat="1" outlineLevel="1" x14ac:dyDescent="0.3">
      <c r="A40" s="1"/>
      <c r="B40" s="65"/>
      <c r="C40" s="4"/>
      <c r="D40" s="4"/>
      <c r="E40" s="4"/>
      <c r="F40" s="4"/>
      <c r="G40" s="4"/>
      <c r="H40" s="66"/>
    </row>
    <row r="41" spans="1:10" x14ac:dyDescent="0.3">
      <c r="A41" s="13" t="s">
        <v>51</v>
      </c>
      <c r="B41" s="67"/>
      <c r="E41" s="68"/>
      <c r="F41" s="68"/>
      <c r="G41" s="68"/>
      <c r="H41" s="13" t="s">
        <v>52</v>
      </c>
      <c r="J41" s="70"/>
    </row>
    <row r="42" spans="1:10" x14ac:dyDescent="0.3">
      <c r="H42" s="69"/>
    </row>
  </sheetData>
  <mergeCells count="2">
    <mergeCell ref="A4:H4"/>
    <mergeCell ref="A39:B39"/>
  </mergeCells>
  <printOptions horizontalCentered="1"/>
  <pageMargins left="0.75" right="0.75" top="0.78740157480314965" bottom="0.59055118110236227" header="0" footer="0"/>
  <pageSetup paperSize="9" scale="60" orientation="portrait" r:id="rId1"/>
  <headerFooter alignWithMargins="0"/>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Kopa_apstiprinasanai_01_2022</vt:lpstr>
      <vt:lpstr>Kopa_apstiprinasanai_01_2022!Print_Area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2022-01-20T21:16:29Z</dcterms:created>
  <dcterms:modified xsi:type="dcterms:W3CDTF">2022-01-26T15:09:44Z</dcterms:modified>
</cp:coreProperties>
</file>