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adazi-dcx\data\PUBLIC\DOMES_SEDES\AVIZEI un MAJAS LAPAI\2022.gads\03_MARTS\"/>
    </mc:Choice>
  </mc:AlternateContent>
  <xr:revisionPtr revIDLastSave="0" documentId="8_{F47BE958-DF02-4584-8260-14A7F95BD03D}" xr6:coauthVersionLast="47" xr6:coauthVersionMax="47" xr10:uidLastSave="{00000000-0000-0000-0000-000000000000}"/>
  <bookViews>
    <workbookView xWindow="-120" yWindow="-120" windowWidth="29040" windowHeight="15840" tabRatio="830" activeTab="7" xr2:uid="{00000000-000D-0000-FFFF-FFFF00000000}"/>
  </bookViews>
  <sheets>
    <sheet name="V1.47" sheetId="20" r:id="rId1"/>
    <sheet name="V2.50" sheetId="19" r:id="rId2"/>
    <sheet name="V3.52" sheetId="17" r:id="rId3"/>
    <sheet name="CPS MZ_2022" sheetId="9" r:id="rId4"/>
    <sheet name="CPS Virtuve_2022" sheetId="18" r:id="rId5"/>
    <sheet name="CPS Sporta zāle" sheetId="21" r:id="rId6"/>
    <sheet name="CPS Trenažieru zāle" sheetId="22" r:id="rId7"/>
    <sheet name="Telpas platiba" sheetId="15"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9" i="15" l="1"/>
  <c r="B8" i="22" s="1"/>
  <c r="C86" i="22"/>
  <c r="C75" i="22"/>
  <c r="B28" i="22" s="1"/>
  <c r="C72" i="22"/>
  <c r="B23" i="22" s="1"/>
  <c r="A14" i="22" s="1"/>
  <c r="B56" i="22"/>
  <c r="B54" i="22"/>
  <c r="B52" i="22"/>
  <c r="A46" i="22" s="1"/>
  <c r="B10" i="22" s="1"/>
  <c r="B30" i="22"/>
  <c r="B8" i="17" l="1"/>
  <c r="A8" i="17" s="1"/>
  <c r="B8" i="19"/>
  <c r="A8" i="19" s="1"/>
  <c r="B8" i="20"/>
  <c r="A8" i="20" s="1"/>
  <c r="D52" i="15"/>
  <c r="D67" i="15"/>
  <c r="F59" i="15" s="1"/>
  <c r="C86" i="21"/>
  <c r="B52" i="21" s="1"/>
  <c r="A46" i="21" s="1"/>
  <c r="B10" i="21" s="1"/>
  <c r="C75" i="21"/>
  <c r="B28" i="21" s="1"/>
  <c r="C72" i="21"/>
  <c r="B23" i="21" s="1"/>
  <c r="B56" i="21"/>
  <c r="B54" i="21"/>
  <c r="B30" i="21"/>
  <c r="C86" i="18"/>
  <c r="B52" i="18" s="1"/>
  <c r="A46" i="18" s="1"/>
  <c r="B10" i="18" s="1"/>
  <c r="C75" i="18"/>
  <c r="B28" i="18" s="1"/>
  <c r="C72" i="18"/>
  <c r="B23" i="18" s="1"/>
  <c r="B56" i="18"/>
  <c r="B54" i="18"/>
  <c r="B30" i="18"/>
  <c r="C86" i="17"/>
  <c r="B52" i="17" s="1"/>
  <c r="C75" i="17"/>
  <c r="B28" i="17" s="1"/>
  <c r="C72" i="17"/>
  <c r="B23" i="17" s="1"/>
  <c r="B56" i="17"/>
  <c r="B54" i="17"/>
  <c r="B30" i="17"/>
  <c r="C86" i="19"/>
  <c r="B52" i="19" s="1"/>
  <c r="C75" i="19"/>
  <c r="B28" i="19" s="1"/>
  <c r="C72" i="19"/>
  <c r="B23" i="19" s="1"/>
  <c r="B56" i="19"/>
  <c r="B54" i="19"/>
  <c r="B30" i="19"/>
  <c r="C86" i="20"/>
  <c r="B52" i="20" s="1"/>
  <c r="C75" i="20"/>
  <c r="B28" i="20" s="1"/>
  <c r="C72" i="20"/>
  <c r="B23" i="20" s="1"/>
  <c r="B56" i="20"/>
  <c r="B54" i="20"/>
  <c r="B30" i="20"/>
  <c r="B56" i="9"/>
  <c r="A46" i="20" l="1"/>
  <c r="B10" i="20" s="1"/>
  <c r="F52" i="15"/>
  <c r="F12" i="15"/>
  <c r="B8" i="21"/>
  <c r="A8" i="21" s="1"/>
  <c r="A46" i="19"/>
  <c r="B10" i="19" s="1"/>
  <c r="A46" i="17"/>
  <c r="B10" i="17" s="1"/>
  <c r="A14" i="17"/>
  <c r="B3" i="17" s="1"/>
  <c r="L3" i="17" s="1"/>
  <c r="L4" i="17" s="1"/>
  <c r="N4" i="17" s="1"/>
  <c r="F14" i="15"/>
  <c r="F10" i="15"/>
  <c r="A14" i="21"/>
  <c r="A14" i="18"/>
  <c r="A14" i="19"/>
  <c r="B3" i="19" s="1"/>
  <c r="L3" i="19" s="1"/>
  <c r="A14" i="20"/>
  <c r="B3" i="20" s="1"/>
  <c r="L3" i="20" s="1"/>
  <c r="N3" i="20" s="1"/>
  <c r="O3" i="20" s="1"/>
  <c r="B3" i="21" l="1"/>
  <c r="L3" i="21" s="1"/>
  <c r="L4" i="21" s="1"/>
  <c r="N4" i="21" s="1"/>
  <c r="A8" i="22"/>
  <c r="B3" i="22"/>
  <c r="L3" i="22" s="1"/>
  <c r="N3" i="17"/>
  <c r="O3" i="17" s="1"/>
  <c r="P3" i="17" s="1"/>
  <c r="L4" i="19"/>
  <c r="N4" i="19" s="1"/>
  <c r="N3" i="19"/>
  <c r="O3" i="19" s="1"/>
  <c r="L4" i="20"/>
  <c r="N4" i="20" s="1"/>
  <c r="N3" i="21" l="1"/>
  <c r="O3" i="21" s="1"/>
  <c r="O4" i="21" s="1"/>
  <c r="P4" i="21" s="1"/>
  <c r="N3" i="22"/>
  <c r="O3" i="22" s="1"/>
  <c r="L4" i="22"/>
  <c r="N4" i="22" s="1"/>
  <c r="O4" i="17"/>
  <c r="P4" i="17" s="1"/>
  <c r="P3" i="21"/>
  <c r="O4" i="19"/>
  <c r="P4" i="19" s="1"/>
  <c r="P3" i="19"/>
  <c r="O4" i="20"/>
  <c r="P4" i="20" s="1"/>
  <c r="P3" i="20"/>
  <c r="P3" i="22" l="1"/>
  <c r="O4" i="22"/>
  <c r="P4" i="22" s="1"/>
  <c r="B54" i="9"/>
  <c r="C86" i="9"/>
  <c r="C72" i="9"/>
  <c r="D32" i="15" l="1"/>
  <c r="D19" i="15"/>
  <c r="B8" i="18" l="1"/>
  <c r="A8" i="18" s="1"/>
  <c r="D61" i="15"/>
  <c r="F61" i="15" s="1"/>
  <c r="F32" i="15"/>
  <c r="F19" i="15"/>
  <c r="B8" i="9"/>
  <c r="B3" i="18" l="1"/>
  <c r="L3" i="18" s="1"/>
  <c r="N3" i="18" s="1"/>
  <c r="O3" i="18" s="1"/>
  <c r="L4" i="18"/>
  <c r="N4" i="18" s="1"/>
  <c r="B30" i="9"/>
  <c r="B23" i="9"/>
  <c r="A14" i="9" s="1"/>
  <c r="C75" i="9"/>
  <c r="B28" i="9" s="1"/>
  <c r="B52" i="9"/>
  <c r="A8" i="9"/>
  <c r="P3" i="18" l="1"/>
  <c r="O4" i="18"/>
  <c r="P4" i="18" s="1"/>
  <c r="A46" i="9"/>
  <c r="B10" i="9" s="1"/>
  <c r="B3" i="9" l="1"/>
  <c r="L3" i="9" s="1"/>
  <c r="L4" i="9" s="1"/>
  <c r="N4" i="9" s="1"/>
  <c r="N3" i="9" l="1"/>
  <c r="O3" i="9" s="1"/>
  <c r="P3" i="9" s="1"/>
  <c r="O4" i="9" l="1"/>
  <c r="P4" i="9" s="1"/>
</calcChain>
</file>

<file path=xl/sharedStrings.xml><?xml version="1.0" encoding="utf-8"?>
<sst xmlns="http://schemas.openxmlformats.org/spreadsheetml/2006/main" count="755" uniqueCount="175">
  <si>
    <t>Nomas maksas noteikšanas metodika, ja nekustamo īpašumu iznomā publiskai personai, tās iestādei vai kapitālsabiedrībai publiskas funkcijas veikšanai</t>
  </si>
  <si>
    <t>NM =</t>
  </si>
  <si>
    <t>, kur</t>
  </si>
  <si>
    <t>Cena par kvm (bez PVN):</t>
  </si>
  <si>
    <t>mēnesī par visu (bez PVN)</t>
  </si>
  <si>
    <t>Cena par kvm (ar PVN):</t>
  </si>
  <si>
    <t>NĪpl</t>
  </si>
  <si>
    <t>tā nekustamā īpašuma kopējā iznomājamā platība, kurā atrodas nomas objekts;</t>
  </si>
  <si>
    <t>IZNpl</t>
  </si>
  <si>
    <t>Nizm</t>
  </si>
  <si>
    <t>netiešās izmaksas gadā uz kvadrātmetru (aprēķina skat 35.rinda);</t>
  </si>
  <si>
    <t>Tizm</t>
  </si>
  <si>
    <t>tā nekustamā īpašuma tiešās izmaksas gadā, kurā atrodas nomas objekts. Aprēķina saskaņā</t>
  </si>
  <si>
    <t>57. Tā nekustamā īpašuma tiešās izmaksas gadā, kurā atrodas iznomājamais objekts, aprēķina, izmantojot šādu formulu:</t>
  </si>
  <si>
    <t>Tizm – attiecīgā nekustamā īpašuma tiešās izmaksas gadā;</t>
  </si>
  <si>
    <t>A</t>
  </si>
  <si>
    <t>Baps</t>
  </si>
  <si>
    <t>P</t>
  </si>
  <si>
    <t>to pamatlīdzekļu plānotās uzturēšanas izmaksas, tai skaitā nolietojuma summa gadā, kurus izmanto vai plānots izmantot</t>
  </si>
  <si>
    <t>nekustamā īpašuma un tam piegulošās teritorijas sanitārajā uzkopšanā;</t>
  </si>
  <si>
    <t>N</t>
  </si>
  <si>
    <t>izdevumi plānotajiem kārtējiem vai kapitālajiem remontiem, kas nepieciešami nekustamā īpašuma uzturēšanai un nav iekļauti komponentē "A". Tie nedrīkst pārsniegt 2,5 %</t>
  </si>
  <si>
    <t>no attiecīgā nekustamā īpašuma ēkas atjaunošanas vērtības gadā;</t>
  </si>
  <si>
    <t>Apdr</t>
  </si>
  <si>
    <t>attiecīgā nekustamā īpašuma apdrošināšanas izdevumi gadā;</t>
  </si>
  <si>
    <t>zemes vienības nomas maksa gadā, ja iznomājamais objekts atrodas uz citam īpašniekam piederošas zemes vienības;</t>
  </si>
  <si>
    <t>C</t>
  </si>
  <si>
    <t>pēc pušu vienošanās papildus var iekļaut citas izmaksas.</t>
  </si>
  <si>
    <t>Netiešās izmaksas ir daļa no iznomātāja kopējiem administrācijas izdevumiem – nekustamā īpašuma pārvaldīšanas izmaksas. Netiešās izmaksas uz vienu kvadrātmetru gadā aprēķina, izmantojot šādu formulu:</t>
  </si>
  <si>
    <t>Nizm = Adm x k/Kpl, kur</t>
  </si>
  <si>
    <t>Nizm – netiešās izmaksas uz vienu kvadrātmetru gadā</t>
  </si>
  <si>
    <t>Adm</t>
  </si>
  <si>
    <t>iznomātāja administrācijas kopējie plānotie izdevumi gadā vispārējās darbības nodrošināšanai, tai skaitā telpu uzturēšana, nomas izmaksas, kancelejas preču izdevumi, atlīdzība administratīvajiem darbiniekiem (izņemot sētnieku, apkopēju un cita tieši iesaistītā personāla plānoto atlīdzību), pamatlīdzekļu nolietojuma summa gadā un citi plānotie izdevumi, kas nav iekļauti tā nekustamā īpašuma tiešo izmaksu (Tizm) aprēķinā, kurā atrodas nomas objekts;</t>
  </si>
  <si>
    <t>k</t>
  </si>
  <si>
    <t xml:space="preserve"> koeficients (īpatsvars), kas raksturo, kādu daļu no kopējiem administrācijas izdevumiem ir plānots attiecināt uz nekustamo īpašumu pārvaldīšanu. To aprēķina, nekustamo īpašumu pārvaldīšanā iesaistīto darbinieku plānoto atlīdzību (gadā) izdalot ar visos iznomātāja darbības virzienos iesaistīto darbinieku plānoto atlīdzību (gadā);</t>
  </si>
  <si>
    <t>Kpl</t>
  </si>
  <si>
    <t>to nekustamo īpašumu kopējā platība, kas ir iznomātāja pārvaldīšanā</t>
  </si>
  <si>
    <t>ūdens</t>
  </si>
  <si>
    <t>Mēnesī</t>
  </si>
  <si>
    <t xml:space="preserve">attiecīgā nekustamā īpašuma apsaimniekošanas pamata pakalpojumu (iekārtu, tai skaitā liftu, un inženiertīklu tehniskā apkope un remonts, ugunsdrošības sistēmu un inventāra </t>
  </si>
  <si>
    <t xml:space="preserve">uzkopšana) un apsaimniekošanas papildu pakalpojumu (fiziskā apsardze, telpu uzkopšana, piekļuves kontroles sistēmu apkalpošana, automātiski paceļamo barjeru un vārtu </t>
  </si>
  <si>
    <t xml:space="preserve">kā arī citas ar tieši iesaistītā personāla plānoto atlīdzību (ņemot vērā iesaistīto darbinieku skaitu un viņu darba laiku iznomājamā objektā gadā) saistītās izmaksas. Apsaimniekošanas </t>
  </si>
  <si>
    <t xml:space="preserve">pamata pakalpojumus nodrošina vai organizē iznomātājs. </t>
  </si>
  <si>
    <t>Zn ( ja iznomātājs zemi nomā)</t>
  </si>
  <si>
    <t>K</t>
  </si>
  <si>
    <t>aizņemtā kapitāla vai pašu ieguldīto līdzekļu izmaksas nekustamā īpašuma attīstības projekta īstenošanai (aizņemtā kapitāla vai pašu ieguldīto līdzekļu atmaksa un aizņemtā kapitāla</t>
  </si>
  <si>
    <t xml:space="preserve">izmaksas (bankas komisija par aizdevumu, resursu rezervācijas izmaksas, bankas aizdevuma procentu maksājumi, procentu likmju izmaiņu riska ierobežošanas izmaksas un citas ar </t>
  </si>
  <si>
    <t xml:space="preserve">aizdevuma atmaksu saistītas izmaksas), tiešās administrācijas izmaksas, kas radušās būvniecības, pirmsprojekta izpētes un projektēšanas laikā, ņemot vērā iznomātāja iesaistīto </t>
  </si>
  <si>
    <t xml:space="preserve">darbinieku skaitu un viņu darba laiku attiecīgā nekustamā īpašuma būvniecības, pirmsprojekta izpētes un projektēšanas procesā). Komponenti nepiemēro, ja ieguldījumi nomas objektā, </t>
  </si>
  <si>
    <t xml:space="preserve">ko iznomā publiskai personai vai tās iestādei, kapitālsabiedrībai vai privātpersonai publiskas funkcijas vai deleģēta valsts pārvaldes uzdevuma veikšanai, tiek finansēti no publiskas </t>
  </si>
  <si>
    <t>personas finanšu līdzekļiem, Eiropas Savienības struktūrfondu vai Kohēzijas fonda līdzekļiem vai citiem ārvalsts finanšu instrumentiem;</t>
  </si>
  <si>
    <t>IznP</t>
  </si>
  <si>
    <t>aizņemtā kapitāla (kredīta saistību) atmaksas ilgums, ja puses nav vienojušās par citu atmaksas ilgumu, vai pašu ieguldīto līdzekļu atmaksas ilgums, kas noteikts, ņemot vērā ēkas</t>
  </si>
  <si>
    <t>lietderīgās lietošanas laiku.</t>
  </si>
  <si>
    <t>Zn  (ja zeme pieder iznomātājam)</t>
  </si>
  <si>
    <t>(Zemes kadastrālā vērtība*1,5%)/proporciju, bet ne mazāk kā 28 EUR/gadā)/12</t>
  </si>
  <si>
    <t>Tizm = A + Baps + P + N + Apdr + Zn +  C+K/IznP, kur</t>
  </si>
  <si>
    <t>((Tizm/NĪpl + Nizm) x IZNpl)+Zn (ja zeme pieder iznomātājam)</t>
  </si>
  <si>
    <t>Nedēļā</t>
  </si>
  <si>
    <t>Stundā (Ned. 40h)</t>
  </si>
  <si>
    <t xml:space="preserve">uzturēšana un remonts, tehniskās apsardzes signalizācijas un videonovērošanas sistēmu apkalpošana un remonts, būves konstruktīvo elementu apsekošana un remonts, teritorijas </t>
  </si>
  <si>
    <t xml:space="preserve">apkalpošana un remonts, iekštelpu kosmētiskais remonts, komunālo pakalpojumu līgumu administrēšana un citi pakalpojumi) plānotās izmaksas, plānotās materiālu un ātri </t>
  </si>
  <si>
    <t>nolietojamā inventāra izmaksas gadā, kas rodas nekustamā īpašuma iznomātājam attiecīgā nekustamā īpašuma apsaimniekošanā,</t>
  </si>
  <si>
    <t>EKK</t>
  </si>
  <si>
    <t>deratizācija utt.</t>
  </si>
  <si>
    <t xml:space="preserve">Ēku, būvju un telpu remonts. </t>
  </si>
  <si>
    <t>Iekārtu, inventāra uzturēšana un remonts</t>
  </si>
  <si>
    <t>Ēku, būvju un telpu uzturēšana, EPS</t>
  </si>
  <si>
    <t>Inženiertīklu uzturēšana, remonts</t>
  </si>
  <si>
    <t>Zāles, ķimikālijas, laboratorijas preces</t>
  </si>
  <si>
    <t>Aiziet uz 23.rindu</t>
  </si>
  <si>
    <t>Internets</t>
  </si>
  <si>
    <t>Darbinieku veselības pārbaude</t>
  </si>
  <si>
    <t>Biroja preces</t>
  </si>
  <si>
    <t>Inventārs</t>
  </si>
  <si>
    <t>Degviela</t>
  </si>
  <si>
    <t>Aiziet uz 41.rindu</t>
  </si>
  <si>
    <t>Amortizācija/gadā</t>
  </si>
  <si>
    <t>Aiziet uz 28.rindu</t>
  </si>
  <si>
    <t>V 1.47</t>
  </si>
  <si>
    <t>Klase</t>
  </si>
  <si>
    <t>Gaitenis</t>
  </si>
  <si>
    <t>WC</t>
  </si>
  <si>
    <t>Apkopējas telpa</t>
  </si>
  <si>
    <t>Priekštelpa</t>
  </si>
  <si>
    <t>V 1.12</t>
  </si>
  <si>
    <t>Aktu zāle/ēdnīca</t>
  </si>
  <si>
    <t>E 1.1</t>
  </si>
  <si>
    <t>E 1.2</t>
  </si>
  <si>
    <t>E 1.3</t>
  </si>
  <si>
    <t>Ēdienu servēšana</t>
  </si>
  <si>
    <t>E 1.4</t>
  </si>
  <si>
    <t>Virtuve</t>
  </si>
  <si>
    <t>E 1.5</t>
  </si>
  <si>
    <t>E 1.6</t>
  </si>
  <si>
    <t>Vadītāja kabinets</t>
  </si>
  <si>
    <t>E 1.7</t>
  </si>
  <si>
    <t>Noliktava</t>
  </si>
  <si>
    <t>E 1.9</t>
  </si>
  <si>
    <t>E 1.10</t>
  </si>
  <si>
    <t>E 1.11</t>
  </si>
  <si>
    <t>Darbinieku telpa</t>
  </si>
  <si>
    <t>E 1.12</t>
  </si>
  <si>
    <t>Duša</t>
  </si>
  <si>
    <t>S 1.5</t>
  </si>
  <si>
    <t>S 1.6</t>
  </si>
  <si>
    <t>S 1.7</t>
  </si>
  <si>
    <t>S 1.8</t>
  </si>
  <si>
    <t>S 1.9</t>
  </si>
  <si>
    <t>S 1.10</t>
  </si>
  <si>
    <t>S 1.11</t>
  </si>
  <si>
    <t>S 1.12</t>
  </si>
  <si>
    <t>S 1.17</t>
  </si>
  <si>
    <t>Sporta zāle</t>
  </si>
  <si>
    <t>V 2.50</t>
  </si>
  <si>
    <t>V 2.8</t>
  </si>
  <si>
    <t>Galerija</t>
  </si>
  <si>
    <t>S 2.3</t>
  </si>
  <si>
    <t>S 2.4</t>
  </si>
  <si>
    <t>S 2.5</t>
  </si>
  <si>
    <t>S 2.6</t>
  </si>
  <si>
    <t>S 2.7</t>
  </si>
  <si>
    <t>S 2.8</t>
  </si>
  <si>
    <t>S 2.9</t>
  </si>
  <si>
    <t>S 2.10</t>
  </si>
  <si>
    <t>S 2.11</t>
  </si>
  <si>
    <t>V 3.52</t>
  </si>
  <si>
    <t>Fizikas kabinets</t>
  </si>
  <si>
    <t>V 3.8</t>
  </si>
  <si>
    <t>Telpas numurs</t>
  </si>
  <si>
    <t>Telpas nosaukums</t>
  </si>
  <si>
    <t>Trauku mazgātava</t>
  </si>
  <si>
    <t>WC / Duša</t>
  </si>
  <si>
    <t>Ģērbtuve 1</t>
  </si>
  <si>
    <t>Ģērbtuve 2</t>
  </si>
  <si>
    <t>Ģērbtuve 3</t>
  </si>
  <si>
    <t>Ģērbtuve 4</t>
  </si>
  <si>
    <t>maksa € bez PVN</t>
  </si>
  <si>
    <t>Carnikavas pamatskolas, Nākotnes iela 1, iznomājamo telpu un iznomājamo kompleksu saraksts</t>
  </si>
  <si>
    <r>
      <t>Telpas platība m</t>
    </r>
    <r>
      <rPr>
        <sz val="12"/>
        <color indexed="8"/>
        <rFont val="Calibri"/>
        <family val="2"/>
        <charset val="204"/>
      </rPr>
      <t>²</t>
    </r>
  </si>
  <si>
    <t>Virtuve ar palīgtelpām</t>
  </si>
  <si>
    <t>Sporta zāle ar palīgtelpām</t>
  </si>
  <si>
    <t>Clean R</t>
  </si>
  <si>
    <t>apkure</t>
  </si>
  <si>
    <t>Kārtējā remonta un iestāžu un uzturēšanas materiāli</t>
  </si>
  <si>
    <t>elektroenerģija</t>
  </si>
  <si>
    <t>Elis</t>
  </si>
  <si>
    <t>Saimniecības pārzinis + 2* labiekārtošana + 4*dežurantes + 8*apkopējas</t>
  </si>
  <si>
    <t>transporta pakalpojumi</t>
  </si>
  <si>
    <t>Pārējās preces</t>
  </si>
  <si>
    <t>Pārējie pamatlidzekļi</t>
  </si>
  <si>
    <t>Iestādes vadītājs un vietnieki</t>
  </si>
  <si>
    <t>iznomājamā platība (kvadrātmetri). Klase V1.47</t>
  </si>
  <si>
    <t>iznomājamā platība (kvadrātmetri). Fizikas kabinets V3.52</t>
  </si>
  <si>
    <t>iznomājamā platība (kvadrātmetri). Virtuve ar palīgtelpām.</t>
  </si>
  <si>
    <t>iznomājamā platība (kvadrātmetri). Sporta zāle ar palīgtelpām.</t>
  </si>
  <si>
    <t>1.stāva platība</t>
  </si>
  <si>
    <t>2.stāva platība</t>
  </si>
  <si>
    <t>3.stāva platība</t>
  </si>
  <si>
    <t>Kopējā ēkas platība</t>
  </si>
  <si>
    <t>Iznomājamo telpu kopējā platība</t>
  </si>
  <si>
    <t>Daļa no kopējās ēkas platības        %</t>
  </si>
  <si>
    <t>60 € / h</t>
  </si>
  <si>
    <t xml:space="preserve">   740 € / mēn.</t>
  </si>
  <si>
    <t>m²</t>
  </si>
  <si>
    <t xml:space="preserve"> 10 € / h</t>
  </si>
  <si>
    <t>10 € / h</t>
  </si>
  <si>
    <t>Trenažieru zāle</t>
  </si>
  <si>
    <t>S 2.15</t>
  </si>
  <si>
    <t>Trenažieru zāle ar palīgtelpām</t>
  </si>
  <si>
    <t>Dizaina un tehnoloģiju kabinets</t>
  </si>
  <si>
    <t>Aktu zāle ar palīgtelpām</t>
  </si>
  <si>
    <t>iznomājamā platība (kvadrātmetri). Trenažieru zāle ar palīgtelpām.</t>
  </si>
  <si>
    <t>iznomājamā platība (kvadrātmetri). Aktu zāle ar palīgtelpām.</t>
  </si>
  <si>
    <t>iznomājamā platība (kvadrātmetri). Dizaina un tehnoloģiju kabinets V2.50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</si>
</sst>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 #,##0.00_-;\-&quot;€&quot;\ * #,##0.00_-;_-&quot;€&quot;\ * &quot;-&quot;??_-;_-@_-"/>
    <numFmt numFmtId="165" formatCode="_-* #,##0_-;\-* #,##0_-;_-* &quot;-&quot;??_-;_-@_-"/>
    <numFmt numFmtId="166" formatCode="_-* #,##0.0_-;\-* #,##0.0_-;_-* &quot;-&quot;??_-;_-@_-"/>
  </numFmts>
  <fonts count="17" x14ac:knownFonts="1">
    <font>
      <sz val="11"/>
      <color indexed="8"/>
      <name val="Calibri"/>
      <family val="2"/>
      <charset val="186"/>
    </font>
    <font>
      <sz val="11"/>
      <color indexed="8"/>
      <name val="Calibri"/>
      <family val="2"/>
      <charset val="186"/>
    </font>
    <font>
      <b/>
      <sz val="10"/>
      <color indexed="8"/>
      <name val="Verdana"/>
      <family val="2"/>
      <charset val="186"/>
    </font>
    <font>
      <sz val="9"/>
      <color indexed="8"/>
      <name val="Verdana"/>
      <family val="2"/>
      <charset val="186"/>
    </font>
    <font>
      <sz val="10"/>
      <color indexed="8"/>
      <name val="Calibri"/>
      <family val="2"/>
      <charset val="186"/>
    </font>
    <font>
      <b/>
      <sz val="10"/>
      <name val="Arial"/>
      <family val="2"/>
      <charset val="186"/>
    </font>
    <font>
      <sz val="11"/>
      <name val="Calibri"/>
      <family val="2"/>
      <charset val="186"/>
    </font>
    <font>
      <b/>
      <sz val="11"/>
      <color indexed="8"/>
      <name val="Calibri"/>
      <family val="2"/>
      <charset val="186"/>
    </font>
    <font>
      <b/>
      <sz val="11"/>
      <color indexed="8"/>
      <name val="Calibri"/>
      <family val="2"/>
    </font>
    <font>
      <b/>
      <sz val="11"/>
      <color theme="3"/>
      <name val="Calibri"/>
      <family val="2"/>
      <charset val="186"/>
    </font>
    <font>
      <sz val="11"/>
      <color theme="3"/>
      <name val="Calibri"/>
      <family val="2"/>
      <charset val="186"/>
    </font>
    <font>
      <sz val="11"/>
      <name val="Calibri"/>
      <family val="2"/>
      <charset val="204"/>
      <scheme val="minor"/>
    </font>
    <font>
      <sz val="12"/>
      <color theme="1"/>
      <name val="Times New Roman"/>
      <family val="1"/>
      <charset val="204"/>
    </font>
    <font>
      <sz val="12"/>
      <color indexed="8"/>
      <name val="Times New Roman"/>
      <family val="1"/>
      <charset val="204"/>
    </font>
    <font>
      <sz val="12"/>
      <color indexed="8"/>
      <name val="Calibri"/>
      <family val="2"/>
      <charset val="204"/>
    </font>
    <font>
      <sz val="18"/>
      <color indexed="8"/>
      <name val="Times New Roman"/>
      <family val="1"/>
      <charset val="204"/>
    </font>
    <font>
      <sz val="11"/>
      <color indexed="8"/>
      <name val="Calibri"/>
      <family val="2"/>
      <charset val="204"/>
      <scheme val="minor"/>
    </font>
  </fonts>
  <fills count="8">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2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79998168889431442"/>
        <bgColor indexed="64"/>
      </patternFill>
    </fill>
  </fills>
  <borders count="4">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91">
    <xf numFmtId="0" fontId="0" fillId="0" borderId="0" xfId="0"/>
    <xf numFmtId="0" fontId="2" fillId="0" borderId="0" xfId="0" applyFont="1"/>
    <xf numFmtId="0" fontId="0" fillId="0" borderId="0" xfId="0" applyFill="1"/>
    <xf numFmtId="165" fontId="1" fillId="2" borderId="0" xfId="1" applyNumberFormat="1" applyFont="1" applyFill="1"/>
    <xf numFmtId="0" fontId="3" fillId="0" borderId="0" xfId="0" applyFont="1" applyFill="1" applyAlignment="1">
      <alignment horizontal="right" vertical="center" indent="1"/>
    </xf>
    <xf numFmtId="0" fontId="0" fillId="0" borderId="0" xfId="0" applyAlignment="1">
      <alignment horizontal="right"/>
    </xf>
    <xf numFmtId="43" fontId="1" fillId="3" borderId="0" xfId="1" applyFont="1" applyFill="1"/>
    <xf numFmtId="165" fontId="1" fillId="0" borderId="0" xfId="1" applyNumberFormat="1" applyFont="1"/>
    <xf numFmtId="43" fontId="0" fillId="3" borderId="0" xfId="0" applyNumberFormat="1" applyFill="1"/>
    <xf numFmtId="165" fontId="1" fillId="4" borderId="0" xfId="1" applyNumberFormat="1" applyFont="1" applyFill="1"/>
    <xf numFmtId="0" fontId="3" fillId="0" borderId="0" xfId="0" applyFont="1" applyAlignment="1">
      <alignment vertical="center"/>
    </xf>
    <xf numFmtId="9" fontId="1" fillId="0" borderId="0" xfId="2" applyFont="1"/>
    <xf numFmtId="0" fontId="3" fillId="0" borderId="0" xfId="0" applyFont="1" applyAlignment="1"/>
    <xf numFmtId="0" fontId="0" fillId="0" borderId="0" xfId="0" applyAlignment="1">
      <alignment vertical="center"/>
    </xf>
    <xf numFmtId="0" fontId="3" fillId="0" borderId="0" xfId="0" applyFont="1" applyAlignment="1">
      <alignment horizontal="left" vertical="center"/>
    </xf>
    <xf numFmtId="0" fontId="0" fillId="0" borderId="0" xfId="0" applyFill="1" applyAlignment="1">
      <alignment vertical="center"/>
    </xf>
    <xf numFmtId="0" fontId="3" fillId="0" borderId="0" xfId="0" applyFont="1" applyAlignment="1">
      <alignment horizontal="left" vertical="center" indent="1"/>
    </xf>
    <xf numFmtId="43" fontId="0" fillId="4" borderId="0" xfId="1" applyFont="1" applyFill="1"/>
    <xf numFmtId="0" fontId="3" fillId="0" borderId="0" xfId="0" applyFont="1"/>
    <xf numFmtId="0" fontId="3" fillId="0" borderId="0" xfId="0" applyFont="1" applyFill="1" applyAlignment="1">
      <alignment horizontal="left" vertical="center" wrapText="1"/>
    </xf>
    <xf numFmtId="0" fontId="4" fillId="0" borderId="0" xfId="0" applyFont="1"/>
    <xf numFmtId="0" fontId="4" fillId="0" borderId="0" xfId="0" applyFont="1" applyAlignment="1">
      <alignment horizontal="left"/>
    </xf>
    <xf numFmtId="0" fontId="0" fillId="0" borderId="0" xfId="0" applyAlignment="1">
      <alignment horizontal="left"/>
    </xf>
    <xf numFmtId="165" fontId="6" fillId="4" borderId="0" xfId="1" applyNumberFormat="1" applyFont="1" applyFill="1"/>
    <xf numFmtId="0" fontId="7" fillId="0" borderId="0" xfId="0" applyFont="1"/>
    <xf numFmtId="0" fontId="0" fillId="0" borderId="0" xfId="0" applyAlignment="1">
      <alignment horizontal="left" wrapText="1"/>
    </xf>
    <xf numFmtId="0" fontId="0" fillId="0" borderId="0" xfId="0" applyAlignment="1">
      <alignment wrapText="1"/>
    </xf>
    <xf numFmtId="0" fontId="0" fillId="0" borderId="0" xfId="0" applyAlignment="1"/>
    <xf numFmtId="0" fontId="9" fillId="0" borderId="0" xfId="0" applyFont="1"/>
    <xf numFmtId="0" fontId="3" fillId="0" borderId="1" xfId="0" applyFont="1" applyFill="1" applyBorder="1" applyAlignment="1">
      <alignment horizontal="left" vertical="center"/>
    </xf>
    <xf numFmtId="43" fontId="1" fillId="0" borderId="0" xfId="1" applyFont="1"/>
    <xf numFmtId="43" fontId="10" fillId="0" borderId="0" xfId="1" applyNumberFormat="1" applyFont="1"/>
    <xf numFmtId="43" fontId="0" fillId="0" borderId="0" xfId="0" applyNumberFormat="1"/>
    <xf numFmtId="0" fontId="10" fillId="0" borderId="0" xfId="0" applyFont="1"/>
    <xf numFmtId="166" fontId="1" fillId="5" borderId="0" xfId="1" applyNumberFormat="1" applyFont="1" applyFill="1"/>
    <xf numFmtId="165" fontId="0" fillId="4" borderId="0" xfId="1" applyNumberFormat="1" applyFont="1" applyFill="1"/>
    <xf numFmtId="0" fontId="7" fillId="0" borderId="0" xfId="0" applyFont="1" applyAlignment="1">
      <alignment horizontal="right"/>
    </xf>
    <xf numFmtId="0" fontId="0" fillId="6" borderId="0" xfId="0" applyFill="1"/>
    <xf numFmtId="165" fontId="5" fillId="6" borderId="0" xfId="1" applyNumberFormat="1" applyFont="1" applyFill="1" applyAlignment="1">
      <alignment horizontal="left"/>
    </xf>
    <xf numFmtId="165" fontId="6" fillId="0" borderId="0" xfId="1" applyNumberFormat="1" applyFont="1" applyAlignment="1">
      <alignment horizontal="left"/>
    </xf>
    <xf numFmtId="0" fontId="8" fillId="0" borderId="0" xfId="0" applyFont="1"/>
    <xf numFmtId="0" fontId="4" fillId="0" borderId="0" xfId="0" applyFont="1" applyAlignment="1">
      <alignment horizontal="left"/>
    </xf>
    <xf numFmtId="0" fontId="0" fillId="0" borderId="0" xfId="0" applyAlignment="1">
      <alignment horizontal="left" wrapText="1"/>
    </xf>
    <xf numFmtId="0" fontId="12" fillId="0" borderId="3" xfId="0" applyFont="1" applyBorder="1" applyAlignment="1">
      <alignment horizontal="left" vertical="center"/>
    </xf>
    <xf numFmtId="0" fontId="12" fillId="0" borderId="3" xfId="0" applyFont="1" applyBorder="1" applyAlignment="1">
      <alignment horizontal="left" vertical="center" wrapText="1"/>
    </xf>
    <xf numFmtId="0" fontId="13" fillId="0" borderId="0" xfId="0" applyFont="1"/>
    <xf numFmtId="0" fontId="13" fillId="0" borderId="3" xfId="0" applyFont="1" applyBorder="1" applyAlignment="1">
      <alignment horizontal="center" vertical="center"/>
    </xf>
    <xf numFmtId="0" fontId="13" fillId="0" borderId="3" xfId="0" applyFont="1" applyBorder="1" applyAlignment="1">
      <alignment horizontal="left" vertical="center"/>
    </xf>
    <xf numFmtId="0" fontId="13" fillId="0" borderId="0" xfId="0" applyFont="1" applyAlignment="1">
      <alignment horizontal="center"/>
    </xf>
    <xf numFmtId="43" fontId="13" fillId="0" borderId="0" xfId="1" applyFont="1"/>
    <xf numFmtId="0" fontId="13" fillId="0" borderId="0" xfId="0" applyFont="1" applyAlignment="1">
      <alignment horizontal="right"/>
    </xf>
    <xf numFmtId="0" fontId="13" fillId="0" borderId="3" xfId="0" applyFont="1" applyBorder="1" applyAlignment="1">
      <alignment horizontal="center"/>
    </xf>
    <xf numFmtId="0" fontId="13" fillId="0" borderId="3" xfId="0" applyFont="1" applyBorder="1" applyAlignment="1">
      <alignment horizontal="center" wrapText="1"/>
    </xf>
    <xf numFmtId="43" fontId="13" fillId="0" borderId="3" xfId="1" applyFont="1" applyFill="1" applyBorder="1" applyAlignment="1">
      <alignment horizontal="center" vertical="center"/>
    </xf>
    <xf numFmtId="43" fontId="13" fillId="0" borderId="3" xfId="1" applyFont="1" applyBorder="1" applyAlignment="1">
      <alignment horizontal="center" vertical="center"/>
    </xf>
    <xf numFmtId="0" fontId="13" fillId="0" borderId="3" xfId="0" applyFont="1" applyBorder="1"/>
    <xf numFmtId="43" fontId="12" fillId="0" borderId="3" xfId="1" applyFont="1" applyFill="1" applyBorder="1" applyAlignment="1">
      <alignment horizontal="center" vertical="center"/>
    </xf>
    <xf numFmtId="43" fontId="12" fillId="0" borderId="3" xfId="1" applyFont="1" applyBorder="1" applyAlignment="1">
      <alignment horizontal="center" vertical="center"/>
    </xf>
    <xf numFmtId="43" fontId="13" fillId="0" borderId="3" xfId="1" applyFont="1" applyBorder="1"/>
    <xf numFmtId="43" fontId="12" fillId="0" borderId="3" xfId="1" applyFont="1" applyBorder="1" applyAlignment="1">
      <alignment horizontal="center" vertical="center" wrapText="1"/>
    </xf>
    <xf numFmtId="0" fontId="12" fillId="0" borderId="3" xfId="0" applyFont="1" applyBorder="1" applyAlignment="1">
      <alignment horizontal="center" vertical="center"/>
    </xf>
    <xf numFmtId="0" fontId="13" fillId="0" borderId="3" xfId="0" applyFont="1" applyBorder="1" applyAlignment="1">
      <alignment horizontal="left"/>
    </xf>
    <xf numFmtId="0" fontId="13" fillId="0" borderId="3" xfId="0" applyFont="1" applyBorder="1" applyAlignment="1">
      <alignment horizontal="center" vertical="center" wrapText="1"/>
    </xf>
    <xf numFmtId="0" fontId="0" fillId="7" borderId="0" xfId="0" applyFill="1"/>
    <xf numFmtId="165" fontId="11" fillId="0" borderId="0" xfId="1" applyNumberFormat="1" applyFont="1" applyAlignment="1">
      <alignment horizontal="left"/>
    </xf>
    <xf numFmtId="165" fontId="11" fillId="0" borderId="0" xfId="1" applyNumberFormat="1" applyFont="1" applyFill="1" applyAlignment="1">
      <alignment horizontal="left"/>
    </xf>
    <xf numFmtId="0" fontId="16" fillId="0" borderId="0" xfId="0" applyFont="1"/>
    <xf numFmtId="165" fontId="0" fillId="0" borderId="0" xfId="0" applyNumberFormat="1"/>
    <xf numFmtId="0" fontId="11" fillId="0" borderId="0" xfId="0" applyFont="1" applyAlignment="1">
      <alignment horizontal="left"/>
    </xf>
    <xf numFmtId="0" fontId="11" fillId="0" borderId="0" xfId="0" applyFont="1"/>
    <xf numFmtId="0" fontId="16" fillId="0" borderId="0" xfId="0" applyFont="1" applyAlignment="1">
      <alignment horizontal="left"/>
    </xf>
    <xf numFmtId="0" fontId="16" fillId="0" borderId="0" xfId="0" applyFont="1" applyFill="1"/>
    <xf numFmtId="164" fontId="4" fillId="0" borderId="0" xfId="3" applyFont="1" applyAlignment="1">
      <alignment horizontal="left"/>
    </xf>
    <xf numFmtId="43" fontId="13" fillId="0" borderId="3" xfId="1" applyFont="1" applyBorder="1" applyAlignment="1">
      <alignment horizontal="center"/>
    </xf>
    <xf numFmtId="10" fontId="13" fillId="0" borderId="3" xfId="0" applyNumberFormat="1" applyFont="1" applyBorder="1" applyAlignment="1">
      <alignment horizontal="center"/>
    </xf>
    <xf numFmtId="10" fontId="13" fillId="0" borderId="0" xfId="0" applyNumberFormat="1" applyFont="1" applyAlignment="1">
      <alignment horizontal="center"/>
    </xf>
    <xf numFmtId="0" fontId="13" fillId="0" borderId="0" xfId="0" applyNumberFormat="1" applyFont="1"/>
    <xf numFmtId="0" fontId="0" fillId="0" borderId="0" xfId="0" applyAlignment="1">
      <alignment horizontal="left" wrapText="1"/>
    </xf>
    <xf numFmtId="0" fontId="4" fillId="0" borderId="0" xfId="0" applyFont="1" applyAlignment="1">
      <alignment horizontal="left"/>
    </xf>
    <xf numFmtId="0" fontId="13" fillId="0" borderId="0" xfId="0" applyFont="1" applyBorder="1" applyAlignment="1">
      <alignment horizontal="center"/>
    </xf>
    <xf numFmtId="0" fontId="13" fillId="0" borderId="0" xfId="0" applyFont="1" applyBorder="1" applyAlignment="1">
      <alignment horizontal="left"/>
    </xf>
    <xf numFmtId="43" fontId="13" fillId="0" borderId="0" xfId="1" applyFont="1" applyBorder="1"/>
    <xf numFmtId="43" fontId="13" fillId="0" borderId="0" xfId="1" applyFont="1" applyBorder="1" applyAlignment="1">
      <alignment horizontal="center"/>
    </xf>
    <xf numFmtId="10" fontId="13" fillId="0" borderId="0" xfId="0" applyNumberFormat="1" applyFont="1" applyBorder="1" applyAlignment="1">
      <alignment horizontal="center"/>
    </xf>
    <xf numFmtId="10" fontId="1" fillId="0" borderId="0" xfId="2" applyNumberFormat="1" applyFont="1"/>
    <xf numFmtId="0" fontId="4" fillId="0" borderId="0" xfId="0" applyFont="1" applyAlignment="1">
      <alignment horizontal="left"/>
    </xf>
    <xf numFmtId="0" fontId="0" fillId="0" borderId="0" xfId="0" applyAlignment="1">
      <alignment horizontal="left" wrapText="1"/>
    </xf>
    <xf numFmtId="0" fontId="3" fillId="0" borderId="0" xfId="0" applyFont="1" applyAlignment="1">
      <alignment horizontal="left" vertical="center" wrapText="1"/>
    </xf>
    <xf numFmtId="0" fontId="3" fillId="0" borderId="0" xfId="0" applyFont="1" applyFill="1" applyAlignment="1">
      <alignment horizontal="left" vertical="center" indent="1"/>
    </xf>
    <xf numFmtId="0" fontId="3" fillId="0" borderId="2" xfId="0" applyFont="1" applyFill="1" applyBorder="1" applyAlignment="1">
      <alignment horizontal="center" vertical="center"/>
    </xf>
    <xf numFmtId="0" fontId="15" fillId="0" borderId="0" xfId="0" applyFont="1" applyAlignment="1">
      <alignment horizontal="center" wrapText="1"/>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1381396</xdr:colOff>
      <xdr:row>5</xdr:row>
      <xdr:rowOff>36195</xdr:rowOff>
    </xdr:to>
    <xdr:pic>
      <xdr:nvPicPr>
        <xdr:cNvPr id="2" name="Attēls 2">
          <a:extLst>
            <a:ext uri="{FF2B5EF4-FFF2-40B4-BE49-F238E27FC236}">
              <a16:creationId xmlns:a16="http://schemas.microsoft.com/office/drawing/2014/main" id="{91666B1F-A922-4148-A838-0E0F1B511A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29171"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9"/>
  <sheetViews>
    <sheetView workbookViewId="0">
      <selection activeCell="N4" sqref="N4"/>
    </sheetView>
  </sheetViews>
  <sheetFormatPr defaultColWidth="8.85546875" defaultRowHeight="15" x14ac:dyDescent="0.25"/>
  <cols>
    <col min="1" max="1" width="14.85546875" customWidth="1"/>
    <col min="2" max="2" width="12.85546875" bestFit="1" customWidth="1"/>
    <col min="3" max="3" width="17.7109375" customWidth="1"/>
    <col min="4" max="4" width="26.7109375" customWidth="1"/>
    <col min="5" max="5" width="12.42578125" bestFit="1" customWidth="1"/>
    <col min="7" max="7" width="12" customWidth="1"/>
    <col min="11" max="11" width="13" customWidth="1"/>
    <col min="12" max="13" width="9.28515625" bestFit="1" customWidth="1"/>
    <col min="14" max="14" width="9.140625" bestFit="1" customWidth="1"/>
    <col min="15" max="15" width="10.42578125" customWidth="1"/>
  </cols>
  <sheetData>
    <row r="1" spans="1:18" x14ac:dyDescent="0.25">
      <c r="A1" s="1" t="s">
        <v>0</v>
      </c>
    </row>
    <row r="2" spans="1:18" x14ac:dyDescent="0.25">
      <c r="C2" s="2"/>
      <c r="D2" s="2"/>
      <c r="E2" s="2"/>
      <c r="N2" s="24" t="s">
        <v>38</v>
      </c>
      <c r="O2" s="28" t="s">
        <v>58</v>
      </c>
      <c r="P2" t="s">
        <v>59</v>
      </c>
    </row>
    <row r="3" spans="1:18" ht="15.75" thickBot="1" x14ac:dyDescent="0.3">
      <c r="B3" s="3">
        <f>(((A14/B6+B10)*B8)+B12)/12</f>
        <v>376.06248077316258</v>
      </c>
      <c r="C3" s="4" t="s">
        <v>1</v>
      </c>
      <c r="D3" s="29" t="s">
        <v>57</v>
      </c>
      <c r="E3" s="29"/>
      <c r="F3" s="29"/>
      <c r="G3" s="29"/>
      <c r="H3" s="88" t="s">
        <v>2</v>
      </c>
      <c r="K3" s="5" t="s">
        <v>3</v>
      </c>
      <c r="L3" s="6">
        <f>B3/B8</f>
        <v>5.041052021087971</v>
      </c>
      <c r="N3" s="30">
        <f>L3*B8</f>
        <v>376.06248077316263</v>
      </c>
      <c r="O3" s="31">
        <f>N3/4</f>
        <v>94.015620193290658</v>
      </c>
      <c r="P3" s="32">
        <f>O3/40</f>
        <v>2.3503905048322666</v>
      </c>
      <c r="R3" s="33"/>
    </row>
    <row r="4" spans="1:18" x14ac:dyDescent="0.25">
      <c r="B4" s="5" t="s">
        <v>4</v>
      </c>
      <c r="C4" s="4"/>
      <c r="D4" s="89">
        <v>12</v>
      </c>
      <c r="E4" s="89"/>
      <c r="F4" s="89"/>
      <c r="G4" s="89"/>
      <c r="H4" s="88"/>
      <c r="K4" s="5" t="s">
        <v>5</v>
      </c>
      <c r="L4" s="8">
        <f>L3*1.21</f>
        <v>6.0996729455164447</v>
      </c>
      <c r="N4" s="30">
        <f>L4*B8</f>
        <v>455.03560173552671</v>
      </c>
      <c r="O4" s="31">
        <f>O3*1.21</f>
        <v>113.75890043388169</v>
      </c>
      <c r="P4" s="32">
        <f>O4/40</f>
        <v>2.8439725108470424</v>
      </c>
      <c r="R4" s="33"/>
    </row>
    <row r="5" spans="1:18" x14ac:dyDescent="0.25">
      <c r="C5" s="2"/>
      <c r="D5" s="2"/>
      <c r="E5" s="2"/>
      <c r="K5" s="32"/>
      <c r="O5" s="33"/>
    </row>
    <row r="6" spans="1:18" x14ac:dyDescent="0.25">
      <c r="B6" s="23">
        <v>7485.52</v>
      </c>
      <c r="C6" s="2" t="s">
        <v>6</v>
      </c>
      <c r="D6" s="10" t="s">
        <v>7</v>
      </c>
      <c r="O6" s="33"/>
    </row>
    <row r="7" spans="1:18" x14ac:dyDescent="0.25">
      <c r="B7" s="7"/>
      <c r="C7" s="2"/>
      <c r="D7" s="10"/>
      <c r="O7" s="33"/>
    </row>
    <row r="8" spans="1:18" x14ac:dyDescent="0.25">
      <c r="A8" s="11">
        <f>B8/B6</f>
        <v>9.9659075121033662E-3</v>
      </c>
      <c r="B8" s="9">
        <f>'Telpas platiba'!D10</f>
        <v>74.599999999999994</v>
      </c>
      <c r="C8" s="2" t="s">
        <v>8</v>
      </c>
      <c r="D8" s="12" t="s">
        <v>152</v>
      </c>
      <c r="E8" s="12"/>
      <c r="L8" s="32"/>
    </row>
    <row r="9" spans="1:18" x14ac:dyDescent="0.25">
      <c r="B9" s="7"/>
      <c r="D9" s="10"/>
    </row>
    <row r="10" spans="1:18" x14ac:dyDescent="0.25">
      <c r="B10" s="9">
        <f>A46</f>
        <v>18.425062005906646</v>
      </c>
      <c r="C10" t="s">
        <v>9</v>
      </c>
      <c r="D10" s="12" t="s">
        <v>10</v>
      </c>
    </row>
    <row r="11" spans="1:18" x14ac:dyDescent="0.25">
      <c r="C11" s="12"/>
    </row>
    <row r="12" spans="1:18" ht="45" x14ac:dyDescent="0.25">
      <c r="B12" s="34">
        <v>28</v>
      </c>
      <c r="C12" s="26" t="s">
        <v>54</v>
      </c>
      <c r="D12" s="27" t="s">
        <v>55</v>
      </c>
    </row>
    <row r="13" spans="1:18" x14ac:dyDescent="0.25">
      <c r="C13" s="12"/>
    </row>
    <row r="14" spans="1:18" x14ac:dyDescent="0.25">
      <c r="A14" s="9">
        <f>B23+B28+B30+B32+B34+B35+B36</f>
        <v>312088</v>
      </c>
      <c r="B14" t="s">
        <v>11</v>
      </c>
      <c r="C14" t="s">
        <v>12</v>
      </c>
    </row>
    <row r="16" spans="1:18" x14ac:dyDescent="0.25">
      <c r="D16" s="10" t="s">
        <v>13</v>
      </c>
    </row>
    <row r="17" spans="1:18" x14ac:dyDescent="0.25">
      <c r="D17" s="13"/>
    </row>
    <row r="18" spans="1:18" x14ac:dyDescent="0.25">
      <c r="D18" s="14" t="s">
        <v>56</v>
      </c>
    </row>
    <row r="19" spans="1:18" x14ac:dyDescent="0.25">
      <c r="D19" s="15"/>
    </row>
    <row r="20" spans="1:18" x14ac:dyDescent="0.25">
      <c r="D20" s="16" t="s">
        <v>14</v>
      </c>
    </row>
    <row r="23" spans="1:18" x14ac:dyDescent="0.25">
      <c r="B23" s="9">
        <f>C72*0.4</f>
        <v>30644</v>
      </c>
      <c r="C23" t="s">
        <v>15</v>
      </c>
      <c r="D23" s="86" t="s">
        <v>39</v>
      </c>
      <c r="E23" s="86"/>
      <c r="F23" s="86"/>
      <c r="G23" s="86"/>
      <c r="H23" s="86"/>
      <c r="I23" s="86"/>
      <c r="J23" s="86"/>
      <c r="K23" s="86"/>
      <c r="L23" s="86"/>
      <c r="M23" s="86"/>
      <c r="N23" s="86"/>
      <c r="O23" s="86"/>
      <c r="P23" s="86"/>
      <c r="Q23" s="86"/>
      <c r="R23" s="86"/>
    </row>
    <row r="24" spans="1:18" x14ac:dyDescent="0.25">
      <c r="B24" s="9"/>
      <c r="D24" s="86" t="s">
        <v>60</v>
      </c>
      <c r="E24" s="86"/>
      <c r="F24" s="86"/>
      <c r="G24" s="86"/>
      <c r="H24" s="86"/>
      <c r="I24" s="86"/>
      <c r="J24" s="86"/>
      <c r="K24" s="86"/>
      <c r="L24" s="86"/>
      <c r="M24" s="86"/>
      <c r="N24" s="86"/>
      <c r="O24" s="86"/>
      <c r="P24" s="86"/>
      <c r="Q24" s="86"/>
      <c r="R24" s="86"/>
    </row>
    <row r="25" spans="1:18" x14ac:dyDescent="0.25">
      <c r="A25" s="24"/>
      <c r="B25" s="9"/>
      <c r="D25" s="86" t="s">
        <v>40</v>
      </c>
      <c r="E25" s="86"/>
      <c r="F25" s="86"/>
      <c r="G25" s="86"/>
      <c r="H25" s="86"/>
      <c r="I25" s="86"/>
      <c r="J25" s="86"/>
      <c r="K25" s="86"/>
      <c r="L25" s="86"/>
      <c r="M25" s="86"/>
      <c r="N25" s="86"/>
      <c r="O25" s="86"/>
      <c r="P25" s="86"/>
      <c r="Q25" s="86"/>
      <c r="R25" s="86"/>
    </row>
    <row r="26" spans="1:18" x14ac:dyDescent="0.25">
      <c r="A26" s="24" t="s">
        <v>15</v>
      </c>
      <c r="B26" s="9"/>
      <c r="D26" s="86" t="s">
        <v>61</v>
      </c>
      <c r="E26" s="86"/>
      <c r="F26" s="86"/>
      <c r="G26" s="86"/>
      <c r="H26" s="86"/>
      <c r="I26" s="86"/>
      <c r="J26" s="86"/>
      <c r="K26" s="86"/>
      <c r="L26" s="86"/>
      <c r="M26" s="86"/>
      <c r="N26" s="86"/>
      <c r="O26" s="86"/>
      <c r="P26" s="86"/>
      <c r="Q26" s="86"/>
      <c r="R26" s="86"/>
    </row>
    <row r="27" spans="1:18" x14ac:dyDescent="0.25">
      <c r="B27" s="7"/>
      <c r="D27" s="86" t="s">
        <v>62</v>
      </c>
      <c r="E27" s="86"/>
      <c r="F27" s="86"/>
      <c r="G27" s="86"/>
      <c r="H27" s="86"/>
      <c r="I27" s="86"/>
      <c r="J27" s="86"/>
      <c r="K27" s="86"/>
      <c r="L27" s="86"/>
      <c r="M27" s="86"/>
      <c r="N27" s="86"/>
      <c r="O27" s="86"/>
      <c r="P27" s="86"/>
      <c r="Q27" s="86"/>
      <c r="R27" s="86"/>
    </row>
    <row r="28" spans="1:18" x14ac:dyDescent="0.25">
      <c r="B28" s="9">
        <f>C75</f>
        <v>130944</v>
      </c>
      <c r="C28" t="s">
        <v>16</v>
      </c>
      <c r="D28" s="86" t="s">
        <v>41</v>
      </c>
      <c r="E28" s="86"/>
      <c r="F28" s="86"/>
      <c r="G28" s="86"/>
      <c r="H28" s="86"/>
      <c r="I28" s="86"/>
      <c r="J28" s="86"/>
      <c r="K28" s="86"/>
      <c r="L28" s="86"/>
      <c r="M28" s="86"/>
      <c r="N28" s="86"/>
      <c r="O28" s="86"/>
      <c r="P28" s="86"/>
      <c r="Q28" s="86"/>
      <c r="R28" s="86"/>
    </row>
    <row r="29" spans="1:18" x14ac:dyDescent="0.25">
      <c r="B29" s="7"/>
      <c r="D29" t="s">
        <v>42</v>
      </c>
    </row>
    <row r="30" spans="1:18" x14ac:dyDescent="0.25">
      <c r="B30" s="9">
        <f>C89*0.4</f>
        <v>150000</v>
      </c>
      <c r="C30" t="s">
        <v>17</v>
      </c>
      <c r="D30" t="s">
        <v>18</v>
      </c>
    </row>
    <row r="31" spans="1:18" x14ac:dyDescent="0.25">
      <c r="B31" s="7"/>
      <c r="D31" t="s">
        <v>19</v>
      </c>
    </row>
    <row r="32" spans="1:18" x14ac:dyDescent="0.25">
      <c r="B32" s="9"/>
      <c r="C32" t="s">
        <v>20</v>
      </c>
      <c r="D32" t="s">
        <v>21</v>
      </c>
    </row>
    <row r="33" spans="1:18" x14ac:dyDescent="0.25">
      <c r="B33" s="7"/>
      <c r="D33" t="s">
        <v>22</v>
      </c>
    </row>
    <row r="34" spans="1:18" x14ac:dyDescent="0.25">
      <c r="A34" s="24" t="s">
        <v>15</v>
      </c>
      <c r="B34" s="9">
        <v>500</v>
      </c>
      <c r="C34" t="s">
        <v>23</v>
      </c>
      <c r="D34" t="s">
        <v>24</v>
      </c>
    </row>
    <row r="35" spans="1:18" ht="30" x14ac:dyDescent="0.25">
      <c r="B35" s="9">
        <v>0</v>
      </c>
      <c r="C35" s="26" t="s">
        <v>43</v>
      </c>
      <c r="D35" t="s">
        <v>25</v>
      </c>
    </row>
    <row r="36" spans="1:18" x14ac:dyDescent="0.25">
      <c r="B36" s="9"/>
      <c r="C36" t="s">
        <v>26</v>
      </c>
      <c r="D36" t="s">
        <v>27</v>
      </c>
    </row>
    <row r="37" spans="1:18" x14ac:dyDescent="0.25">
      <c r="B37" s="9"/>
      <c r="C37" t="s">
        <v>44</v>
      </c>
      <c r="D37" s="86" t="s">
        <v>45</v>
      </c>
      <c r="E37" s="86"/>
      <c r="F37" s="86"/>
      <c r="G37" s="86"/>
      <c r="H37" s="86"/>
      <c r="I37" s="86"/>
      <c r="J37" s="86"/>
      <c r="K37" s="86"/>
      <c r="L37" s="86"/>
      <c r="M37" s="86"/>
      <c r="N37" s="86"/>
      <c r="O37" s="86"/>
      <c r="P37" s="86"/>
      <c r="Q37" s="86"/>
      <c r="R37" s="86"/>
    </row>
    <row r="38" spans="1:18" x14ac:dyDescent="0.25">
      <c r="B38" s="9"/>
      <c r="D38" s="86" t="s">
        <v>46</v>
      </c>
      <c r="E38" s="86"/>
      <c r="F38" s="86"/>
      <c r="G38" s="86"/>
      <c r="H38" s="86"/>
      <c r="I38" s="86"/>
      <c r="J38" s="86"/>
      <c r="K38" s="86"/>
      <c r="L38" s="86"/>
      <c r="M38" s="86"/>
      <c r="N38" s="86"/>
      <c r="O38" s="86"/>
      <c r="P38" s="86"/>
      <c r="Q38" s="86"/>
      <c r="R38" s="86"/>
    </row>
    <row r="39" spans="1:18" x14ac:dyDescent="0.25">
      <c r="B39" s="9"/>
      <c r="D39" s="86" t="s">
        <v>47</v>
      </c>
      <c r="E39" s="86"/>
      <c r="F39" s="86"/>
      <c r="G39" s="86"/>
      <c r="H39" s="86"/>
      <c r="I39" s="86"/>
      <c r="J39" s="86"/>
      <c r="K39" s="86"/>
      <c r="L39" s="86"/>
      <c r="M39" s="86"/>
      <c r="N39" s="86"/>
      <c r="O39" s="86"/>
      <c r="P39" s="86"/>
      <c r="Q39" s="86"/>
      <c r="R39" s="86"/>
    </row>
    <row r="40" spans="1:18" x14ac:dyDescent="0.25">
      <c r="B40" s="9"/>
      <c r="D40" s="86" t="s">
        <v>48</v>
      </c>
      <c r="E40" s="86"/>
      <c r="F40" s="86"/>
      <c r="G40" s="86"/>
      <c r="H40" s="86"/>
      <c r="I40" s="86"/>
      <c r="J40" s="86"/>
      <c r="K40" s="86"/>
      <c r="L40" s="86"/>
      <c r="M40" s="86"/>
      <c r="N40" s="86"/>
      <c r="O40" s="86"/>
      <c r="P40" s="86"/>
      <c r="Q40" s="86"/>
      <c r="R40" s="86"/>
    </row>
    <row r="41" spans="1:18" x14ac:dyDescent="0.25">
      <c r="B41" s="9"/>
      <c r="D41" s="86" t="s">
        <v>49</v>
      </c>
      <c r="E41" s="86"/>
      <c r="F41" s="86"/>
      <c r="G41" s="86"/>
      <c r="H41" s="86"/>
      <c r="I41" s="86"/>
      <c r="J41" s="86"/>
      <c r="K41" s="86"/>
      <c r="L41" s="86"/>
      <c r="M41" s="86"/>
      <c r="N41" s="86"/>
      <c r="O41" s="86"/>
      <c r="P41" s="86"/>
      <c r="Q41" s="86"/>
      <c r="R41" s="86"/>
    </row>
    <row r="42" spans="1:18" x14ac:dyDescent="0.25">
      <c r="B42" s="9"/>
      <c r="D42" s="86" t="s">
        <v>50</v>
      </c>
      <c r="E42" s="86"/>
      <c r="F42" s="86"/>
      <c r="G42" s="86"/>
      <c r="H42" s="86"/>
      <c r="I42" s="86"/>
      <c r="J42" s="86"/>
      <c r="K42" s="86"/>
      <c r="L42" s="86"/>
      <c r="M42" s="86"/>
      <c r="N42" s="86"/>
      <c r="O42" s="86"/>
      <c r="P42" s="86"/>
      <c r="Q42" s="86"/>
      <c r="R42" s="86"/>
    </row>
    <row r="43" spans="1:18" x14ac:dyDescent="0.25">
      <c r="B43" s="9"/>
      <c r="C43" t="s">
        <v>51</v>
      </c>
      <c r="D43" s="86" t="s">
        <v>52</v>
      </c>
      <c r="E43" s="86"/>
      <c r="F43" s="86"/>
      <c r="G43" s="86"/>
      <c r="H43" s="86"/>
      <c r="I43" s="86"/>
      <c r="J43" s="86"/>
      <c r="K43" s="86"/>
      <c r="L43" s="86"/>
      <c r="M43" s="86"/>
      <c r="N43" s="86"/>
      <c r="O43" s="86"/>
      <c r="P43" s="86"/>
      <c r="Q43" s="86"/>
      <c r="R43" s="86"/>
    </row>
    <row r="44" spans="1:18" x14ac:dyDescent="0.25">
      <c r="B44" s="9"/>
      <c r="D44" s="42" t="s">
        <v>53</v>
      </c>
      <c r="E44" s="42"/>
      <c r="F44" s="42"/>
      <c r="G44" s="42"/>
      <c r="H44" s="42"/>
      <c r="I44" s="42"/>
      <c r="J44" s="42"/>
      <c r="K44" s="42"/>
      <c r="L44" s="42"/>
      <c r="M44" s="42"/>
      <c r="N44" s="42"/>
      <c r="O44" s="42"/>
      <c r="P44" s="42"/>
      <c r="Q44" s="42"/>
      <c r="R44" s="42"/>
    </row>
    <row r="46" spans="1:18" x14ac:dyDescent="0.25">
      <c r="A46" s="17">
        <f>B52*B54/B56</f>
        <v>18.425062005906646</v>
      </c>
      <c r="B46" t="s">
        <v>9</v>
      </c>
      <c r="C46" s="87" t="s">
        <v>28</v>
      </c>
      <c r="D46" s="87"/>
      <c r="E46" s="87"/>
      <c r="F46" s="87"/>
      <c r="G46" s="87"/>
      <c r="H46" s="87"/>
      <c r="I46" s="87"/>
      <c r="J46" s="87"/>
      <c r="K46" s="87"/>
      <c r="L46" s="87"/>
      <c r="M46" s="87"/>
      <c r="N46" s="87"/>
      <c r="O46" s="87"/>
      <c r="P46" s="87"/>
      <c r="Q46" s="87"/>
    </row>
    <row r="48" spans="1:18" x14ac:dyDescent="0.25">
      <c r="E48" s="18" t="s">
        <v>29</v>
      </c>
    </row>
    <row r="50" spans="1:30" x14ac:dyDescent="0.25">
      <c r="E50" s="18" t="s">
        <v>30</v>
      </c>
    </row>
    <row r="52" spans="1:30" ht="32.1" customHeight="1" x14ac:dyDescent="0.25">
      <c r="B52" s="35">
        <f>C86</f>
        <v>212487</v>
      </c>
      <c r="C52" t="s">
        <v>31</v>
      </c>
      <c r="D52" s="87" t="s">
        <v>32</v>
      </c>
      <c r="E52" s="87"/>
      <c r="F52" s="87"/>
      <c r="G52" s="87"/>
      <c r="H52" s="87"/>
      <c r="I52" s="87"/>
      <c r="J52" s="87"/>
      <c r="K52" s="87"/>
      <c r="L52" s="87"/>
      <c r="M52" s="87"/>
      <c r="N52" s="87"/>
      <c r="O52" s="87"/>
      <c r="P52" s="87"/>
      <c r="Q52" s="87"/>
    </row>
    <row r="53" spans="1:30" x14ac:dyDescent="0.25">
      <c r="A53" s="2"/>
      <c r="B53" s="2"/>
      <c r="C53" s="2"/>
      <c r="D53" s="19"/>
      <c r="E53" s="19"/>
      <c r="F53" s="19"/>
      <c r="G53" s="19"/>
      <c r="H53" s="19"/>
      <c r="I53" s="19"/>
      <c r="J53" s="19"/>
      <c r="K53" s="19"/>
      <c r="L53" s="19"/>
      <c r="M53" s="19"/>
      <c r="N53" s="19"/>
      <c r="O53" s="19"/>
      <c r="P53" s="19"/>
      <c r="Q53" s="19"/>
      <c r="R53" s="2"/>
      <c r="S53" s="2"/>
      <c r="T53" s="2"/>
      <c r="U53" s="2"/>
      <c r="V53" s="2"/>
      <c r="W53" s="2"/>
      <c r="X53" s="2"/>
      <c r="Y53" s="2"/>
      <c r="Z53" s="2"/>
      <c r="AA53" s="2"/>
      <c r="AB53" s="2"/>
      <c r="AC53" s="2"/>
      <c r="AD53" s="2"/>
    </row>
    <row r="54" spans="1:30" ht="27.6" customHeight="1" x14ac:dyDescent="0.25">
      <c r="B54" s="17">
        <f>(C74+C77)/E75</f>
        <v>0.64908050914387383</v>
      </c>
      <c r="C54" t="s">
        <v>33</v>
      </c>
      <c r="D54" s="87" t="s">
        <v>34</v>
      </c>
      <c r="E54" s="87"/>
      <c r="F54" s="87"/>
      <c r="G54" s="87"/>
      <c r="H54" s="87"/>
      <c r="I54" s="87"/>
      <c r="J54" s="87"/>
      <c r="K54" s="87"/>
      <c r="L54" s="87"/>
      <c r="M54" s="87"/>
      <c r="N54" s="87"/>
      <c r="O54" s="87"/>
      <c r="P54" s="87"/>
      <c r="Q54" s="87"/>
    </row>
    <row r="56" spans="1:30" x14ac:dyDescent="0.25">
      <c r="B56" s="9">
        <f>B6</f>
        <v>7485.52</v>
      </c>
      <c r="C56" t="s">
        <v>35</v>
      </c>
      <c r="D56" s="18" t="s">
        <v>36</v>
      </c>
    </row>
    <row r="59" spans="1:30" x14ac:dyDescent="0.25">
      <c r="B59" s="36" t="s">
        <v>63</v>
      </c>
      <c r="C59" s="20"/>
      <c r="D59" s="20"/>
      <c r="E59" s="20"/>
      <c r="F59" s="20"/>
    </row>
    <row r="60" spans="1:30" x14ac:dyDescent="0.25">
      <c r="B60">
        <v>2221</v>
      </c>
      <c r="C60" s="7">
        <v>14600</v>
      </c>
      <c r="D60" s="66" t="s">
        <v>143</v>
      </c>
      <c r="E60" s="20"/>
      <c r="F60" s="20"/>
    </row>
    <row r="61" spans="1:30" x14ac:dyDescent="0.25">
      <c r="B61">
        <v>2222</v>
      </c>
      <c r="C61" s="7">
        <v>3600</v>
      </c>
      <c r="D61" s="68" t="s">
        <v>37</v>
      </c>
    </row>
    <row r="62" spans="1:30" x14ac:dyDescent="0.25">
      <c r="B62">
        <v>2223</v>
      </c>
      <c r="C62" s="7">
        <v>23400</v>
      </c>
      <c r="D62" s="69" t="s">
        <v>145</v>
      </c>
    </row>
    <row r="63" spans="1:30" x14ac:dyDescent="0.25">
      <c r="B63">
        <v>2224</v>
      </c>
      <c r="C63" s="7">
        <v>1800</v>
      </c>
      <c r="D63" s="70" t="s">
        <v>142</v>
      </c>
    </row>
    <row r="64" spans="1:30" x14ac:dyDescent="0.25">
      <c r="B64">
        <v>2239</v>
      </c>
      <c r="C64" s="64">
        <v>9500</v>
      </c>
      <c r="D64" s="70" t="s">
        <v>64</v>
      </c>
    </row>
    <row r="65" spans="1:8" x14ac:dyDescent="0.25">
      <c r="A65" s="2"/>
      <c r="B65" s="2">
        <v>2241</v>
      </c>
      <c r="C65" s="65">
        <v>1000</v>
      </c>
      <c r="D65" s="71" t="s">
        <v>65</v>
      </c>
      <c r="E65" s="2"/>
      <c r="F65" s="2"/>
    </row>
    <row r="66" spans="1:8" x14ac:dyDescent="0.25">
      <c r="B66">
        <v>2243</v>
      </c>
      <c r="C66" s="64">
        <v>4580</v>
      </c>
      <c r="D66" s="70" t="s">
        <v>66</v>
      </c>
      <c r="E66" s="41"/>
    </row>
    <row r="67" spans="1:8" x14ac:dyDescent="0.25">
      <c r="B67">
        <v>2244</v>
      </c>
      <c r="C67" s="64">
        <v>3410</v>
      </c>
      <c r="D67" s="70" t="s">
        <v>67</v>
      </c>
    </row>
    <row r="68" spans="1:8" x14ac:dyDescent="0.25">
      <c r="B68">
        <v>2249</v>
      </c>
      <c r="C68" s="64">
        <v>820</v>
      </c>
      <c r="D68" s="70" t="s">
        <v>68</v>
      </c>
    </row>
    <row r="69" spans="1:8" x14ac:dyDescent="0.25">
      <c r="B69">
        <v>2264</v>
      </c>
      <c r="C69" s="64">
        <v>1200</v>
      </c>
      <c r="D69" s="70" t="s">
        <v>146</v>
      </c>
    </row>
    <row r="70" spans="1:8" x14ac:dyDescent="0.25">
      <c r="B70">
        <v>2341</v>
      </c>
      <c r="C70" s="64">
        <v>900</v>
      </c>
      <c r="D70" s="70" t="s">
        <v>69</v>
      </c>
    </row>
    <row r="71" spans="1:8" x14ac:dyDescent="0.25">
      <c r="B71">
        <v>2350</v>
      </c>
      <c r="C71" s="64">
        <v>11800</v>
      </c>
      <c r="D71" s="70" t="s">
        <v>144</v>
      </c>
    </row>
    <row r="72" spans="1:8" x14ac:dyDescent="0.25">
      <c r="A72" s="37" t="s">
        <v>70</v>
      </c>
      <c r="B72" s="37"/>
      <c r="C72" s="38">
        <f>SUM(C60:C71)</f>
        <v>76610</v>
      </c>
      <c r="D72" s="85"/>
      <c r="E72" s="85"/>
      <c r="F72" s="85"/>
      <c r="G72" s="85"/>
    </row>
    <row r="73" spans="1:8" x14ac:dyDescent="0.25">
      <c r="C73" s="22"/>
      <c r="D73" s="85"/>
      <c r="E73" s="85"/>
      <c r="F73" s="85"/>
      <c r="G73" s="85"/>
    </row>
    <row r="74" spans="1:8" x14ac:dyDescent="0.25">
      <c r="C74" s="39">
        <v>130944</v>
      </c>
      <c r="D74" s="68" t="s">
        <v>147</v>
      </c>
      <c r="E74" s="41"/>
      <c r="F74" s="41"/>
      <c r="G74" s="41"/>
    </row>
    <row r="75" spans="1:8" x14ac:dyDescent="0.25">
      <c r="A75" s="37" t="s">
        <v>78</v>
      </c>
      <c r="B75" s="37"/>
      <c r="C75" s="38">
        <f>C74</f>
        <v>130944</v>
      </c>
      <c r="D75" s="70"/>
      <c r="E75" s="72">
        <v>453612.45</v>
      </c>
      <c r="F75" s="41"/>
      <c r="G75" s="41"/>
    </row>
    <row r="76" spans="1:8" x14ac:dyDescent="0.25">
      <c r="C76" s="22"/>
      <c r="D76" s="70"/>
      <c r="E76" s="41"/>
      <c r="F76" s="41"/>
      <c r="G76" s="41"/>
    </row>
    <row r="77" spans="1:8" x14ac:dyDescent="0.25">
      <c r="B77">
        <v>1000</v>
      </c>
      <c r="C77" s="64">
        <v>163487</v>
      </c>
      <c r="D77" s="68" t="s">
        <v>151</v>
      </c>
      <c r="H77" s="67"/>
    </row>
    <row r="78" spans="1:8" x14ac:dyDescent="0.25">
      <c r="B78">
        <v>2210</v>
      </c>
      <c r="C78" s="64">
        <v>3300</v>
      </c>
      <c r="D78" s="66" t="s">
        <v>71</v>
      </c>
    </row>
    <row r="79" spans="1:8" x14ac:dyDescent="0.25">
      <c r="B79">
        <v>2233</v>
      </c>
      <c r="C79" s="64">
        <v>2400</v>
      </c>
      <c r="D79" s="66" t="s">
        <v>148</v>
      </c>
    </row>
    <row r="80" spans="1:8" x14ac:dyDescent="0.25">
      <c r="B80">
        <v>2234</v>
      </c>
      <c r="C80" s="64">
        <v>1000</v>
      </c>
      <c r="D80" s="70" t="s">
        <v>72</v>
      </c>
    </row>
    <row r="81" spans="1:4" x14ac:dyDescent="0.25">
      <c r="B81">
        <v>2311</v>
      </c>
      <c r="C81" s="64">
        <v>11500</v>
      </c>
      <c r="D81" s="70" t="s">
        <v>73</v>
      </c>
    </row>
    <row r="82" spans="1:4" x14ac:dyDescent="0.25">
      <c r="B82">
        <v>2312</v>
      </c>
      <c r="C82" s="64">
        <v>13800</v>
      </c>
      <c r="D82" s="70" t="s">
        <v>74</v>
      </c>
    </row>
    <row r="83" spans="1:4" x14ac:dyDescent="0.25">
      <c r="B83">
        <v>2322</v>
      </c>
      <c r="C83" s="64">
        <v>1200</v>
      </c>
      <c r="D83" s="70" t="s">
        <v>75</v>
      </c>
    </row>
    <row r="84" spans="1:4" x14ac:dyDescent="0.25">
      <c r="B84">
        <v>2390</v>
      </c>
      <c r="C84" s="64">
        <v>400</v>
      </c>
      <c r="D84" s="66" t="s">
        <v>149</v>
      </c>
    </row>
    <row r="85" spans="1:4" x14ac:dyDescent="0.25">
      <c r="B85">
        <v>5239</v>
      </c>
      <c r="C85" s="64">
        <v>15400</v>
      </c>
      <c r="D85" s="66" t="s">
        <v>150</v>
      </c>
    </row>
    <row r="86" spans="1:4" x14ac:dyDescent="0.25">
      <c r="A86" s="37" t="s">
        <v>76</v>
      </c>
      <c r="B86" s="37"/>
      <c r="C86" s="38">
        <f>SUM(C77:C85)</f>
        <v>212487</v>
      </c>
    </row>
    <row r="88" spans="1:4" x14ac:dyDescent="0.25">
      <c r="C88" s="26" t="s">
        <v>77</v>
      </c>
    </row>
    <row r="89" spans="1:4" x14ac:dyDescent="0.25">
      <c r="C89" s="40">
        <v>375000</v>
      </c>
    </row>
  </sheetData>
  <mergeCells count="20">
    <mergeCell ref="D40:R40"/>
    <mergeCell ref="H3:H4"/>
    <mergeCell ref="D4:G4"/>
    <mergeCell ref="D23:R23"/>
    <mergeCell ref="D24:R24"/>
    <mergeCell ref="D25:R25"/>
    <mergeCell ref="D26:R26"/>
    <mergeCell ref="D27:R27"/>
    <mergeCell ref="D28:R28"/>
    <mergeCell ref="D37:R37"/>
    <mergeCell ref="D38:R38"/>
    <mergeCell ref="D39:R39"/>
    <mergeCell ref="D72:G72"/>
    <mergeCell ref="D73:G73"/>
    <mergeCell ref="D41:R41"/>
    <mergeCell ref="D42:R42"/>
    <mergeCell ref="D43:R43"/>
    <mergeCell ref="C46:Q46"/>
    <mergeCell ref="D52:Q52"/>
    <mergeCell ref="D54:Q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89"/>
  <sheetViews>
    <sheetView workbookViewId="0">
      <selection activeCell="L12" sqref="L12"/>
    </sheetView>
  </sheetViews>
  <sheetFormatPr defaultColWidth="8.85546875" defaultRowHeight="15" x14ac:dyDescent="0.25"/>
  <cols>
    <col min="1" max="1" width="14.85546875" customWidth="1"/>
    <col min="2" max="2" width="12.85546875" bestFit="1" customWidth="1"/>
    <col min="3" max="3" width="17.7109375" customWidth="1"/>
    <col min="4" max="4" width="26.7109375" customWidth="1"/>
    <col min="5" max="5" width="12.42578125" bestFit="1" customWidth="1"/>
    <col min="7" max="7" width="12" customWidth="1"/>
    <col min="11" max="11" width="13" customWidth="1"/>
    <col min="12" max="13" width="9.28515625" bestFit="1" customWidth="1"/>
    <col min="14" max="14" width="9.140625" bestFit="1" customWidth="1"/>
    <col min="15" max="15" width="10.42578125" customWidth="1"/>
  </cols>
  <sheetData>
    <row r="1" spans="1:18" x14ac:dyDescent="0.25">
      <c r="A1" s="1" t="s">
        <v>0</v>
      </c>
    </row>
    <row r="2" spans="1:18" x14ac:dyDescent="0.25">
      <c r="C2" s="2"/>
      <c r="D2" s="2"/>
      <c r="E2" s="2"/>
      <c r="N2" s="24" t="s">
        <v>38</v>
      </c>
      <c r="O2" s="28" t="s">
        <v>58</v>
      </c>
      <c r="P2" t="s">
        <v>59</v>
      </c>
    </row>
    <row r="3" spans="1:18" ht="15.75" thickBot="1" x14ac:dyDescent="0.3">
      <c r="B3" s="3">
        <f>(((A14/B6+B10)*B8)+B12)/12</f>
        <v>534.27114667329408</v>
      </c>
      <c r="C3" s="4" t="s">
        <v>1</v>
      </c>
      <c r="D3" s="29" t="s">
        <v>57</v>
      </c>
      <c r="E3" s="29"/>
      <c r="F3" s="29"/>
      <c r="G3" s="29"/>
      <c r="H3" s="88" t="s">
        <v>2</v>
      </c>
      <c r="K3" s="5" t="s">
        <v>3</v>
      </c>
      <c r="L3" s="6">
        <f>B3/B8</f>
        <v>5.0317493565011686</v>
      </c>
      <c r="N3" s="30">
        <f>L3*B8</f>
        <v>534.27114667329408</v>
      </c>
      <c r="O3" s="31">
        <f>N3/4</f>
        <v>133.56778666832352</v>
      </c>
      <c r="P3" s="32">
        <f>O3/40</f>
        <v>3.3391946667080878</v>
      </c>
      <c r="R3" s="33"/>
    </row>
    <row r="4" spans="1:18" x14ac:dyDescent="0.25">
      <c r="B4" s="5" t="s">
        <v>4</v>
      </c>
      <c r="C4" s="4"/>
      <c r="D4" s="89">
        <v>12</v>
      </c>
      <c r="E4" s="89"/>
      <c r="F4" s="89"/>
      <c r="G4" s="89"/>
      <c r="H4" s="88"/>
      <c r="K4" s="5" t="s">
        <v>5</v>
      </c>
      <c r="L4" s="8">
        <f>L3*1.21</f>
        <v>6.0884167213664142</v>
      </c>
      <c r="N4" s="30">
        <f>L4*B8</f>
        <v>646.46808747468594</v>
      </c>
      <c r="O4" s="31">
        <f>O3*1.21</f>
        <v>161.61702186867146</v>
      </c>
      <c r="P4" s="32">
        <f>O4/40</f>
        <v>4.0404255467167864</v>
      </c>
      <c r="R4" s="33"/>
    </row>
    <row r="5" spans="1:18" x14ac:dyDescent="0.25">
      <c r="C5" s="2"/>
      <c r="D5" s="2"/>
      <c r="E5" s="2"/>
      <c r="K5" s="32"/>
      <c r="O5" s="33"/>
    </row>
    <row r="6" spans="1:18" x14ac:dyDescent="0.25">
      <c r="B6" s="23">
        <v>7485.52</v>
      </c>
      <c r="C6" s="63" t="s">
        <v>6</v>
      </c>
      <c r="D6" s="10" t="s">
        <v>7</v>
      </c>
      <c r="O6" s="33"/>
    </row>
    <row r="7" spans="1:18" x14ac:dyDescent="0.25">
      <c r="B7" s="7"/>
      <c r="D7" s="10"/>
      <c r="O7" s="33"/>
    </row>
    <row r="8" spans="1:18" x14ac:dyDescent="0.25">
      <c r="A8" s="11">
        <f>B8/B6</f>
        <v>1.4184719298058118E-2</v>
      </c>
      <c r="B8" s="9">
        <f>'Telpas platiba'!D12</f>
        <v>106.18</v>
      </c>
      <c r="C8" s="63" t="s">
        <v>8</v>
      </c>
      <c r="D8" s="12" t="s">
        <v>174</v>
      </c>
      <c r="E8" s="12"/>
      <c r="L8" s="32"/>
    </row>
    <row r="9" spans="1:18" x14ac:dyDescent="0.25">
      <c r="B9" s="7"/>
      <c r="D9" s="10"/>
    </row>
    <row r="10" spans="1:18" x14ac:dyDescent="0.25">
      <c r="B10" s="9">
        <f>A46</f>
        <v>18.425062005906646</v>
      </c>
      <c r="C10" t="s">
        <v>9</v>
      </c>
      <c r="D10" s="12" t="s">
        <v>10</v>
      </c>
    </row>
    <row r="11" spans="1:18" x14ac:dyDescent="0.25">
      <c r="C11" s="12"/>
    </row>
    <row r="12" spans="1:18" ht="45" x14ac:dyDescent="0.25">
      <c r="B12" s="34">
        <v>28</v>
      </c>
      <c r="C12" s="26" t="s">
        <v>54</v>
      </c>
      <c r="D12" s="27" t="s">
        <v>55</v>
      </c>
    </row>
    <row r="13" spans="1:18" x14ac:dyDescent="0.25">
      <c r="C13" s="12"/>
    </row>
    <row r="14" spans="1:18" x14ac:dyDescent="0.25">
      <c r="A14" s="9">
        <f>B23+B28+B30+B32+B34+B35+B36</f>
        <v>312088</v>
      </c>
      <c r="B14" t="s">
        <v>11</v>
      </c>
      <c r="C14" t="s">
        <v>12</v>
      </c>
    </row>
    <row r="16" spans="1:18" x14ac:dyDescent="0.25">
      <c r="D16" s="10" t="s">
        <v>13</v>
      </c>
    </row>
    <row r="17" spans="1:18" x14ac:dyDescent="0.25">
      <c r="D17" s="13"/>
    </row>
    <row r="18" spans="1:18" x14ac:dyDescent="0.25">
      <c r="D18" s="14" t="s">
        <v>56</v>
      </c>
    </row>
    <row r="19" spans="1:18" x14ac:dyDescent="0.25">
      <c r="D19" s="15"/>
    </row>
    <row r="20" spans="1:18" x14ac:dyDescent="0.25">
      <c r="D20" s="16" t="s">
        <v>14</v>
      </c>
    </row>
    <row r="23" spans="1:18" x14ac:dyDescent="0.25">
      <c r="B23" s="9">
        <f>C72*0.4</f>
        <v>30644</v>
      </c>
      <c r="C23" t="s">
        <v>15</v>
      </c>
      <c r="D23" s="86" t="s">
        <v>39</v>
      </c>
      <c r="E23" s="86"/>
      <c r="F23" s="86"/>
      <c r="G23" s="86"/>
      <c r="H23" s="86"/>
      <c r="I23" s="86"/>
      <c r="J23" s="86"/>
      <c r="K23" s="86"/>
      <c r="L23" s="86"/>
      <c r="M23" s="86"/>
      <c r="N23" s="86"/>
      <c r="O23" s="86"/>
      <c r="P23" s="86"/>
      <c r="Q23" s="86"/>
      <c r="R23" s="86"/>
    </row>
    <row r="24" spans="1:18" x14ac:dyDescent="0.25">
      <c r="B24" s="9"/>
      <c r="D24" s="86" t="s">
        <v>60</v>
      </c>
      <c r="E24" s="86"/>
      <c r="F24" s="86"/>
      <c r="G24" s="86"/>
      <c r="H24" s="86"/>
      <c r="I24" s="86"/>
      <c r="J24" s="86"/>
      <c r="K24" s="86"/>
      <c r="L24" s="86"/>
      <c r="M24" s="86"/>
      <c r="N24" s="86"/>
      <c r="O24" s="86"/>
      <c r="P24" s="86"/>
      <c r="Q24" s="86"/>
      <c r="R24" s="86"/>
    </row>
    <row r="25" spans="1:18" x14ac:dyDescent="0.25">
      <c r="A25" s="24"/>
      <c r="B25" s="9"/>
      <c r="D25" s="86" t="s">
        <v>40</v>
      </c>
      <c r="E25" s="86"/>
      <c r="F25" s="86"/>
      <c r="G25" s="86"/>
      <c r="H25" s="86"/>
      <c r="I25" s="86"/>
      <c r="J25" s="86"/>
      <c r="K25" s="86"/>
      <c r="L25" s="86"/>
      <c r="M25" s="86"/>
      <c r="N25" s="86"/>
      <c r="O25" s="86"/>
      <c r="P25" s="86"/>
      <c r="Q25" s="86"/>
      <c r="R25" s="86"/>
    </row>
    <row r="26" spans="1:18" x14ac:dyDescent="0.25">
      <c r="A26" s="24" t="s">
        <v>15</v>
      </c>
      <c r="B26" s="9"/>
      <c r="D26" s="86" t="s">
        <v>61</v>
      </c>
      <c r="E26" s="86"/>
      <c r="F26" s="86"/>
      <c r="G26" s="86"/>
      <c r="H26" s="86"/>
      <c r="I26" s="86"/>
      <c r="J26" s="86"/>
      <c r="K26" s="86"/>
      <c r="L26" s="86"/>
      <c r="M26" s="86"/>
      <c r="N26" s="86"/>
      <c r="O26" s="86"/>
      <c r="P26" s="86"/>
      <c r="Q26" s="86"/>
      <c r="R26" s="86"/>
    </row>
    <row r="27" spans="1:18" x14ac:dyDescent="0.25">
      <c r="B27" s="7"/>
      <c r="D27" s="86" t="s">
        <v>62</v>
      </c>
      <c r="E27" s="86"/>
      <c r="F27" s="86"/>
      <c r="G27" s="86"/>
      <c r="H27" s="86"/>
      <c r="I27" s="86"/>
      <c r="J27" s="86"/>
      <c r="K27" s="86"/>
      <c r="L27" s="86"/>
      <c r="M27" s="86"/>
      <c r="N27" s="86"/>
      <c r="O27" s="86"/>
      <c r="P27" s="86"/>
      <c r="Q27" s="86"/>
      <c r="R27" s="86"/>
    </row>
    <row r="28" spans="1:18" x14ac:dyDescent="0.25">
      <c r="B28" s="9">
        <f>C75</f>
        <v>130944</v>
      </c>
      <c r="C28" t="s">
        <v>16</v>
      </c>
      <c r="D28" s="86" t="s">
        <v>41</v>
      </c>
      <c r="E28" s="86"/>
      <c r="F28" s="86"/>
      <c r="G28" s="86"/>
      <c r="H28" s="86"/>
      <c r="I28" s="86"/>
      <c r="J28" s="86"/>
      <c r="K28" s="86"/>
      <c r="L28" s="86"/>
      <c r="M28" s="86"/>
      <c r="N28" s="86"/>
      <c r="O28" s="86"/>
      <c r="P28" s="86"/>
      <c r="Q28" s="86"/>
      <c r="R28" s="86"/>
    </row>
    <row r="29" spans="1:18" x14ac:dyDescent="0.25">
      <c r="B29" s="7"/>
      <c r="D29" t="s">
        <v>42</v>
      </c>
    </row>
    <row r="30" spans="1:18" x14ac:dyDescent="0.25">
      <c r="B30" s="9">
        <f>C89*0.4</f>
        <v>150000</v>
      </c>
      <c r="C30" t="s">
        <v>17</v>
      </c>
      <c r="D30" t="s">
        <v>18</v>
      </c>
    </row>
    <row r="31" spans="1:18" x14ac:dyDescent="0.25">
      <c r="B31" s="7"/>
      <c r="D31" t="s">
        <v>19</v>
      </c>
    </row>
    <row r="32" spans="1:18" x14ac:dyDescent="0.25">
      <c r="B32" s="9"/>
      <c r="C32" t="s">
        <v>20</v>
      </c>
      <c r="D32" t="s">
        <v>21</v>
      </c>
    </row>
    <row r="33" spans="1:18" x14ac:dyDescent="0.25">
      <c r="B33" s="7"/>
      <c r="D33" t="s">
        <v>22</v>
      </c>
    </row>
    <row r="34" spans="1:18" x14ac:dyDescent="0.25">
      <c r="A34" s="24" t="s">
        <v>15</v>
      </c>
      <c r="B34" s="9">
        <v>500</v>
      </c>
      <c r="C34" t="s">
        <v>23</v>
      </c>
      <c r="D34" t="s">
        <v>24</v>
      </c>
    </row>
    <row r="35" spans="1:18" ht="30" x14ac:dyDescent="0.25">
      <c r="B35" s="9">
        <v>0</v>
      </c>
      <c r="C35" s="26" t="s">
        <v>43</v>
      </c>
      <c r="D35" t="s">
        <v>25</v>
      </c>
    </row>
    <row r="36" spans="1:18" x14ac:dyDescent="0.25">
      <c r="B36" s="9"/>
      <c r="C36" t="s">
        <v>26</v>
      </c>
      <c r="D36" t="s">
        <v>27</v>
      </c>
    </row>
    <row r="37" spans="1:18" x14ac:dyDescent="0.25">
      <c r="B37" s="9"/>
      <c r="C37" t="s">
        <v>44</v>
      </c>
      <c r="D37" s="86" t="s">
        <v>45</v>
      </c>
      <c r="E37" s="86"/>
      <c r="F37" s="86"/>
      <c r="G37" s="86"/>
      <c r="H37" s="86"/>
      <c r="I37" s="86"/>
      <c r="J37" s="86"/>
      <c r="K37" s="86"/>
      <c r="L37" s="86"/>
      <c r="M37" s="86"/>
      <c r="N37" s="86"/>
      <c r="O37" s="86"/>
      <c r="P37" s="86"/>
      <c r="Q37" s="86"/>
      <c r="R37" s="86"/>
    </row>
    <row r="38" spans="1:18" x14ac:dyDescent="0.25">
      <c r="B38" s="9"/>
      <c r="D38" s="86" t="s">
        <v>46</v>
      </c>
      <c r="E38" s="86"/>
      <c r="F38" s="86"/>
      <c r="G38" s="86"/>
      <c r="H38" s="86"/>
      <c r="I38" s="86"/>
      <c r="J38" s="86"/>
      <c r="K38" s="86"/>
      <c r="L38" s="86"/>
      <c r="M38" s="86"/>
      <c r="N38" s="86"/>
      <c r="O38" s="86"/>
      <c r="P38" s="86"/>
      <c r="Q38" s="86"/>
      <c r="R38" s="86"/>
    </row>
    <row r="39" spans="1:18" x14ac:dyDescent="0.25">
      <c r="B39" s="9"/>
      <c r="D39" s="86" t="s">
        <v>47</v>
      </c>
      <c r="E39" s="86"/>
      <c r="F39" s="86"/>
      <c r="G39" s="86"/>
      <c r="H39" s="86"/>
      <c r="I39" s="86"/>
      <c r="J39" s="86"/>
      <c r="K39" s="86"/>
      <c r="L39" s="86"/>
      <c r="M39" s="86"/>
      <c r="N39" s="86"/>
      <c r="O39" s="86"/>
      <c r="P39" s="86"/>
      <c r="Q39" s="86"/>
      <c r="R39" s="86"/>
    </row>
    <row r="40" spans="1:18" x14ac:dyDescent="0.25">
      <c r="B40" s="9"/>
      <c r="D40" s="86" t="s">
        <v>48</v>
      </c>
      <c r="E40" s="86"/>
      <c r="F40" s="86"/>
      <c r="G40" s="86"/>
      <c r="H40" s="86"/>
      <c r="I40" s="86"/>
      <c r="J40" s="86"/>
      <c r="K40" s="86"/>
      <c r="L40" s="86"/>
      <c r="M40" s="86"/>
      <c r="N40" s="86"/>
      <c r="O40" s="86"/>
      <c r="P40" s="86"/>
      <c r="Q40" s="86"/>
      <c r="R40" s="86"/>
    </row>
    <row r="41" spans="1:18" x14ac:dyDescent="0.25">
      <c r="B41" s="9"/>
      <c r="D41" s="86" t="s">
        <v>49</v>
      </c>
      <c r="E41" s="86"/>
      <c r="F41" s="86"/>
      <c r="G41" s="86"/>
      <c r="H41" s="86"/>
      <c r="I41" s="86"/>
      <c r="J41" s="86"/>
      <c r="K41" s="86"/>
      <c r="L41" s="86"/>
      <c r="M41" s="86"/>
      <c r="N41" s="86"/>
      <c r="O41" s="86"/>
      <c r="P41" s="86"/>
      <c r="Q41" s="86"/>
      <c r="R41" s="86"/>
    </row>
    <row r="42" spans="1:18" x14ac:dyDescent="0.25">
      <c r="B42" s="9"/>
      <c r="D42" s="86" t="s">
        <v>50</v>
      </c>
      <c r="E42" s="86"/>
      <c r="F42" s="86"/>
      <c r="G42" s="86"/>
      <c r="H42" s="86"/>
      <c r="I42" s="86"/>
      <c r="J42" s="86"/>
      <c r="K42" s="86"/>
      <c r="L42" s="86"/>
      <c r="M42" s="86"/>
      <c r="N42" s="86"/>
      <c r="O42" s="86"/>
      <c r="P42" s="86"/>
      <c r="Q42" s="86"/>
      <c r="R42" s="86"/>
    </row>
    <row r="43" spans="1:18" x14ac:dyDescent="0.25">
      <c r="B43" s="9"/>
      <c r="C43" t="s">
        <v>51</v>
      </c>
      <c r="D43" s="86" t="s">
        <v>52</v>
      </c>
      <c r="E43" s="86"/>
      <c r="F43" s="86"/>
      <c r="G43" s="86"/>
      <c r="H43" s="86"/>
      <c r="I43" s="86"/>
      <c r="J43" s="86"/>
      <c r="K43" s="86"/>
      <c r="L43" s="86"/>
      <c r="M43" s="86"/>
      <c r="N43" s="86"/>
      <c r="O43" s="86"/>
      <c r="P43" s="86"/>
      <c r="Q43" s="86"/>
      <c r="R43" s="86"/>
    </row>
    <row r="44" spans="1:18" x14ac:dyDescent="0.25">
      <c r="B44" s="9"/>
      <c r="D44" s="42" t="s">
        <v>53</v>
      </c>
      <c r="E44" s="42"/>
      <c r="F44" s="42"/>
      <c r="G44" s="42"/>
      <c r="H44" s="42"/>
      <c r="I44" s="42"/>
      <c r="J44" s="42"/>
      <c r="K44" s="42"/>
      <c r="L44" s="42"/>
      <c r="M44" s="42"/>
      <c r="N44" s="42"/>
      <c r="O44" s="42"/>
      <c r="P44" s="42"/>
      <c r="Q44" s="42"/>
      <c r="R44" s="42"/>
    </row>
    <row r="46" spans="1:18" x14ac:dyDescent="0.25">
      <c r="A46" s="17">
        <f>B52*B54/B56</f>
        <v>18.425062005906646</v>
      </c>
      <c r="B46" t="s">
        <v>9</v>
      </c>
      <c r="C46" s="87" t="s">
        <v>28</v>
      </c>
      <c r="D46" s="87"/>
      <c r="E46" s="87"/>
      <c r="F46" s="87"/>
      <c r="G46" s="87"/>
      <c r="H46" s="87"/>
      <c r="I46" s="87"/>
      <c r="J46" s="87"/>
      <c r="K46" s="87"/>
      <c r="L46" s="87"/>
      <c r="M46" s="87"/>
      <c r="N46" s="87"/>
      <c r="O46" s="87"/>
      <c r="P46" s="87"/>
      <c r="Q46" s="87"/>
    </row>
    <row r="48" spans="1:18" x14ac:dyDescent="0.25">
      <c r="E48" s="18" t="s">
        <v>29</v>
      </c>
    </row>
    <row r="50" spans="1:30" x14ac:dyDescent="0.25">
      <c r="E50" s="18" t="s">
        <v>30</v>
      </c>
    </row>
    <row r="52" spans="1:30" ht="32.1" customHeight="1" x14ac:dyDescent="0.25">
      <c r="B52" s="35">
        <f>C86</f>
        <v>212487</v>
      </c>
      <c r="C52" t="s">
        <v>31</v>
      </c>
      <c r="D52" s="87" t="s">
        <v>32</v>
      </c>
      <c r="E52" s="87"/>
      <c r="F52" s="87"/>
      <c r="G52" s="87"/>
      <c r="H52" s="87"/>
      <c r="I52" s="87"/>
      <c r="J52" s="87"/>
      <c r="K52" s="87"/>
      <c r="L52" s="87"/>
      <c r="M52" s="87"/>
      <c r="N52" s="87"/>
      <c r="O52" s="87"/>
      <c r="P52" s="87"/>
      <c r="Q52" s="87"/>
    </row>
    <row r="53" spans="1:30" x14ac:dyDescent="0.25">
      <c r="A53" s="2"/>
      <c r="B53" s="2"/>
      <c r="C53" s="2"/>
      <c r="D53" s="19"/>
      <c r="E53" s="19"/>
      <c r="F53" s="19"/>
      <c r="G53" s="19"/>
      <c r="H53" s="19"/>
      <c r="I53" s="19"/>
      <c r="J53" s="19"/>
      <c r="K53" s="19"/>
      <c r="L53" s="19"/>
      <c r="M53" s="19"/>
      <c r="N53" s="19"/>
      <c r="O53" s="19"/>
      <c r="P53" s="19"/>
      <c r="Q53" s="19"/>
      <c r="R53" s="2"/>
      <c r="S53" s="2"/>
      <c r="T53" s="2"/>
      <c r="U53" s="2"/>
      <c r="V53" s="2"/>
      <c r="W53" s="2"/>
      <c r="X53" s="2"/>
      <c r="Y53" s="2"/>
      <c r="Z53" s="2"/>
      <c r="AA53" s="2"/>
      <c r="AB53" s="2"/>
      <c r="AC53" s="2"/>
      <c r="AD53" s="2"/>
    </row>
    <row r="54" spans="1:30" ht="27.6" customHeight="1" x14ac:dyDescent="0.25">
      <c r="B54" s="17">
        <f>(C74+C77)/E75</f>
        <v>0.64908050914387383</v>
      </c>
      <c r="C54" t="s">
        <v>33</v>
      </c>
      <c r="D54" s="87" t="s">
        <v>34</v>
      </c>
      <c r="E54" s="87"/>
      <c r="F54" s="87"/>
      <c r="G54" s="87"/>
      <c r="H54" s="87"/>
      <c r="I54" s="87"/>
      <c r="J54" s="87"/>
      <c r="K54" s="87"/>
      <c r="L54" s="87"/>
      <c r="M54" s="87"/>
      <c r="N54" s="87"/>
      <c r="O54" s="87"/>
      <c r="P54" s="87"/>
      <c r="Q54" s="87"/>
    </row>
    <row r="56" spans="1:30" x14ac:dyDescent="0.25">
      <c r="B56" s="9">
        <f>B6</f>
        <v>7485.52</v>
      </c>
      <c r="C56" t="s">
        <v>35</v>
      </c>
      <c r="D56" s="18" t="s">
        <v>36</v>
      </c>
    </row>
    <row r="59" spans="1:30" x14ac:dyDescent="0.25">
      <c r="B59" s="36" t="s">
        <v>63</v>
      </c>
      <c r="C59" s="20"/>
      <c r="D59" s="20"/>
      <c r="E59" s="20"/>
      <c r="F59" s="20"/>
    </row>
    <row r="60" spans="1:30" x14ac:dyDescent="0.25">
      <c r="B60">
        <v>2221</v>
      </c>
      <c r="C60" s="7">
        <v>14600</v>
      </c>
      <c r="D60" s="66" t="s">
        <v>143</v>
      </c>
      <c r="E60" s="20"/>
      <c r="F60" s="20"/>
    </row>
    <row r="61" spans="1:30" x14ac:dyDescent="0.25">
      <c r="B61">
        <v>2222</v>
      </c>
      <c r="C61" s="7">
        <v>3600</v>
      </c>
      <c r="D61" s="68" t="s">
        <v>37</v>
      </c>
    </row>
    <row r="62" spans="1:30" x14ac:dyDescent="0.25">
      <c r="B62">
        <v>2223</v>
      </c>
      <c r="C62" s="7">
        <v>23400</v>
      </c>
      <c r="D62" s="69" t="s">
        <v>145</v>
      </c>
    </row>
    <row r="63" spans="1:30" x14ac:dyDescent="0.25">
      <c r="B63">
        <v>2224</v>
      </c>
      <c r="C63" s="7">
        <v>1800</v>
      </c>
      <c r="D63" s="70" t="s">
        <v>142</v>
      </c>
    </row>
    <row r="64" spans="1:30" x14ac:dyDescent="0.25">
      <c r="B64">
        <v>2239</v>
      </c>
      <c r="C64" s="64">
        <v>9500</v>
      </c>
      <c r="D64" s="70" t="s">
        <v>64</v>
      </c>
    </row>
    <row r="65" spans="1:8" x14ac:dyDescent="0.25">
      <c r="A65" s="2"/>
      <c r="B65" s="2">
        <v>2241</v>
      </c>
      <c r="C65" s="65">
        <v>1000</v>
      </c>
      <c r="D65" s="71" t="s">
        <v>65</v>
      </c>
      <c r="E65" s="2"/>
      <c r="F65" s="2"/>
    </row>
    <row r="66" spans="1:8" x14ac:dyDescent="0.25">
      <c r="B66">
        <v>2243</v>
      </c>
      <c r="C66" s="64">
        <v>4580</v>
      </c>
      <c r="D66" s="70" t="s">
        <v>66</v>
      </c>
      <c r="E66" s="41"/>
    </row>
    <row r="67" spans="1:8" x14ac:dyDescent="0.25">
      <c r="B67">
        <v>2244</v>
      </c>
      <c r="C67" s="64">
        <v>3410</v>
      </c>
      <c r="D67" s="70" t="s">
        <v>67</v>
      </c>
    </row>
    <row r="68" spans="1:8" x14ac:dyDescent="0.25">
      <c r="B68">
        <v>2249</v>
      </c>
      <c r="C68" s="64">
        <v>820</v>
      </c>
      <c r="D68" s="70" t="s">
        <v>68</v>
      </c>
    </row>
    <row r="69" spans="1:8" x14ac:dyDescent="0.25">
      <c r="B69">
        <v>2264</v>
      </c>
      <c r="C69" s="64">
        <v>1200</v>
      </c>
      <c r="D69" s="70" t="s">
        <v>146</v>
      </c>
    </row>
    <row r="70" spans="1:8" x14ac:dyDescent="0.25">
      <c r="B70">
        <v>2341</v>
      </c>
      <c r="C70" s="64">
        <v>900</v>
      </c>
      <c r="D70" s="70" t="s">
        <v>69</v>
      </c>
    </row>
    <row r="71" spans="1:8" x14ac:dyDescent="0.25">
      <c r="B71">
        <v>2350</v>
      </c>
      <c r="C71" s="64">
        <v>11800</v>
      </c>
      <c r="D71" s="70" t="s">
        <v>144</v>
      </c>
    </row>
    <row r="72" spans="1:8" x14ac:dyDescent="0.25">
      <c r="A72" s="37" t="s">
        <v>70</v>
      </c>
      <c r="B72" s="37"/>
      <c r="C72" s="38">
        <f>SUM(C60:C71)</f>
        <v>76610</v>
      </c>
      <c r="D72" s="85"/>
      <c r="E72" s="85"/>
      <c r="F72" s="85"/>
      <c r="G72" s="85"/>
    </row>
    <row r="73" spans="1:8" x14ac:dyDescent="0.25">
      <c r="C73" s="22"/>
      <c r="D73" s="85"/>
      <c r="E73" s="85"/>
      <c r="F73" s="85"/>
      <c r="G73" s="85"/>
    </row>
    <row r="74" spans="1:8" x14ac:dyDescent="0.25">
      <c r="C74" s="39">
        <v>130944</v>
      </c>
      <c r="D74" s="68" t="s">
        <v>147</v>
      </c>
      <c r="E74" s="41"/>
      <c r="F74" s="41"/>
      <c r="G74" s="41"/>
    </row>
    <row r="75" spans="1:8" x14ac:dyDescent="0.25">
      <c r="A75" s="37" t="s">
        <v>78</v>
      </c>
      <c r="B75" s="37"/>
      <c r="C75" s="38">
        <f>C74</f>
        <v>130944</v>
      </c>
      <c r="D75" s="70"/>
      <c r="E75" s="72">
        <v>453612.45</v>
      </c>
      <c r="F75" s="41"/>
      <c r="G75" s="41"/>
    </row>
    <row r="76" spans="1:8" x14ac:dyDescent="0.25">
      <c r="C76" s="22"/>
      <c r="D76" s="70"/>
      <c r="E76" s="41"/>
      <c r="F76" s="41"/>
      <c r="G76" s="41"/>
    </row>
    <row r="77" spans="1:8" x14ac:dyDescent="0.25">
      <c r="B77">
        <v>1000</v>
      </c>
      <c r="C77" s="64">
        <v>163487</v>
      </c>
      <c r="D77" s="68" t="s">
        <v>151</v>
      </c>
      <c r="H77" s="67"/>
    </row>
    <row r="78" spans="1:8" x14ac:dyDescent="0.25">
      <c r="B78">
        <v>2210</v>
      </c>
      <c r="C78" s="64">
        <v>3300</v>
      </c>
      <c r="D78" s="66" t="s">
        <v>71</v>
      </c>
    </row>
    <row r="79" spans="1:8" x14ac:dyDescent="0.25">
      <c r="B79">
        <v>2233</v>
      </c>
      <c r="C79" s="64">
        <v>2400</v>
      </c>
      <c r="D79" s="66" t="s">
        <v>148</v>
      </c>
    </row>
    <row r="80" spans="1:8" x14ac:dyDescent="0.25">
      <c r="B80">
        <v>2234</v>
      </c>
      <c r="C80" s="64">
        <v>1000</v>
      </c>
      <c r="D80" s="70" t="s">
        <v>72</v>
      </c>
    </row>
    <row r="81" spans="1:4" x14ac:dyDescent="0.25">
      <c r="B81">
        <v>2311</v>
      </c>
      <c r="C81" s="64">
        <v>11500</v>
      </c>
      <c r="D81" s="70" t="s">
        <v>73</v>
      </c>
    </row>
    <row r="82" spans="1:4" x14ac:dyDescent="0.25">
      <c r="B82">
        <v>2312</v>
      </c>
      <c r="C82" s="64">
        <v>13800</v>
      </c>
      <c r="D82" s="70" t="s">
        <v>74</v>
      </c>
    </row>
    <row r="83" spans="1:4" x14ac:dyDescent="0.25">
      <c r="B83">
        <v>2322</v>
      </c>
      <c r="C83" s="64">
        <v>1200</v>
      </c>
      <c r="D83" s="70" t="s">
        <v>75</v>
      </c>
    </row>
    <row r="84" spans="1:4" x14ac:dyDescent="0.25">
      <c r="B84">
        <v>2390</v>
      </c>
      <c r="C84" s="64">
        <v>400</v>
      </c>
      <c r="D84" s="66" t="s">
        <v>149</v>
      </c>
    </row>
    <row r="85" spans="1:4" x14ac:dyDescent="0.25">
      <c r="B85">
        <v>5239</v>
      </c>
      <c r="C85" s="64">
        <v>15400</v>
      </c>
      <c r="D85" s="66" t="s">
        <v>150</v>
      </c>
    </row>
    <row r="86" spans="1:4" x14ac:dyDescent="0.25">
      <c r="A86" s="37" t="s">
        <v>76</v>
      </c>
      <c r="B86" s="37"/>
      <c r="C86" s="38">
        <f>SUM(C77:C85)</f>
        <v>212487</v>
      </c>
    </row>
    <row r="88" spans="1:4" x14ac:dyDescent="0.25">
      <c r="C88" s="26" t="s">
        <v>77</v>
      </c>
    </row>
    <row r="89" spans="1:4" x14ac:dyDescent="0.25">
      <c r="C89" s="40">
        <v>375000</v>
      </c>
    </row>
  </sheetData>
  <mergeCells count="20">
    <mergeCell ref="D40:R40"/>
    <mergeCell ref="H3:H4"/>
    <mergeCell ref="D4:G4"/>
    <mergeCell ref="D23:R23"/>
    <mergeCell ref="D24:R24"/>
    <mergeCell ref="D25:R25"/>
    <mergeCell ref="D26:R26"/>
    <mergeCell ref="D27:R27"/>
    <mergeCell ref="D28:R28"/>
    <mergeCell ref="D37:R37"/>
    <mergeCell ref="D38:R38"/>
    <mergeCell ref="D39:R39"/>
    <mergeCell ref="D72:G72"/>
    <mergeCell ref="D73:G73"/>
    <mergeCell ref="D41:R41"/>
    <mergeCell ref="D42:R42"/>
    <mergeCell ref="D43:R43"/>
    <mergeCell ref="C46:Q46"/>
    <mergeCell ref="D52:Q52"/>
    <mergeCell ref="D54:Q5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9"/>
  <sheetViews>
    <sheetView workbookViewId="0">
      <selection activeCell="P3" sqref="P3"/>
    </sheetView>
  </sheetViews>
  <sheetFormatPr defaultColWidth="8.85546875" defaultRowHeight="15" x14ac:dyDescent="0.25"/>
  <cols>
    <col min="1" max="1" width="14.85546875" customWidth="1"/>
    <col min="2" max="2" width="12.85546875" bestFit="1" customWidth="1"/>
    <col min="3" max="3" width="17.7109375" customWidth="1"/>
    <col min="4" max="4" width="26.7109375" customWidth="1"/>
    <col min="5" max="5" width="12.42578125" bestFit="1" customWidth="1"/>
    <col min="7" max="7" width="12" customWidth="1"/>
    <col min="11" max="11" width="13" customWidth="1"/>
    <col min="12" max="13" width="9.28515625" bestFit="1" customWidth="1"/>
    <col min="14" max="14" width="9.140625" bestFit="1" customWidth="1"/>
    <col min="15" max="15" width="10.42578125" customWidth="1"/>
  </cols>
  <sheetData>
    <row r="1" spans="1:18" x14ac:dyDescent="0.25">
      <c r="A1" s="1" t="s">
        <v>0</v>
      </c>
    </row>
    <row r="2" spans="1:18" x14ac:dyDescent="0.25">
      <c r="C2" s="2"/>
      <c r="D2" s="2"/>
      <c r="E2" s="2"/>
      <c r="N2" s="24" t="s">
        <v>38</v>
      </c>
      <c r="O2" s="28" t="s">
        <v>58</v>
      </c>
      <c r="P2" t="s">
        <v>59</v>
      </c>
    </row>
    <row r="3" spans="1:18" ht="15.75" thickBot="1" x14ac:dyDescent="0.3">
      <c r="B3" s="3">
        <f>(((A14/B6+B10)*B8)+B12)/12</f>
        <v>530.76430480723673</v>
      </c>
      <c r="C3" s="4" t="s">
        <v>1</v>
      </c>
      <c r="D3" s="29" t="s">
        <v>57</v>
      </c>
      <c r="E3" s="29"/>
      <c r="F3" s="29"/>
      <c r="G3" s="29"/>
      <c r="H3" s="88" t="s">
        <v>2</v>
      </c>
      <c r="K3" s="5" t="s">
        <v>3</v>
      </c>
      <c r="L3" s="6">
        <f>B3/B8</f>
        <v>5.0318951915741064</v>
      </c>
      <c r="N3" s="30">
        <f>L3*B8</f>
        <v>530.76430480723673</v>
      </c>
      <c r="O3" s="31">
        <f>N3/4</f>
        <v>132.69107620180918</v>
      </c>
      <c r="P3" s="32">
        <f>O3/40</f>
        <v>3.3172769050452295</v>
      </c>
      <c r="R3" s="33"/>
    </row>
    <row r="4" spans="1:18" x14ac:dyDescent="0.25">
      <c r="B4" s="5" t="s">
        <v>4</v>
      </c>
      <c r="C4" s="4"/>
      <c r="D4" s="89">
        <v>12</v>
      </c>
      <c r="E4" s="89"/>
      <c r="F4" s="89"/>
      <c r="G4" s="89"/>
      <c r="H4" s="88"/>
      <c r="K4" s="5" t="s">
        <v>5</v>
      </c>
      <c r="L4" s="8">
        <f>L3*1.21</f>
        <v>6.0885931818046686</v>
      </c>
      <c r="N4" s="30">
        <f>L4*B8</f>
        <v>642.22480881675642</v>
      </c>
      <c r="O4" s="31">
        <f>O3*1.21</f>
        <v>160.55620220418911</v>
      </c>
      <c r="P4" s="32">
        <f>O4/40</f>
        <v>4.0139050551047273</v>
      </c>
      <c r="R4" s="33"/>
    </row>
    <row r="5" spans="1:18" x14ac:dyDescent="0.25">
      <c r="C5" s="2"/>
      <c r="D5" s="2"/>
      <c r="E5" s="2"/>
      <c r="K5" s="32"/>
      <c r="O5" s="33"/>
    </row>
    <row r="6" spans="1:18" x14ac:dyDescent="0.25">
      <c r="B6" s="23">
        <v>7485.52</v>
      </c>
      <c r="C6" s="63" t="s">
        <v>6</v>
      </c>
      <c r="D6" s="10" t="s">
        <v>7</v>
      </c>
      <c r="O6" s="33"/>
    </row>
    <row r="7" spans="1:18" x14ac:dyDescent="0.25">
      <c r="B7" s="7"/>
      <c r="D7" s="10"/>
      <c r="O7" s="33"/>
    </row>
    <row r="8" spans="1:18" x14ac:dyDescent="0.25">
      <c r="A8" s="11">
        <f>B8/B6</f>
        <v>1.4091205420598702E-2</v>
      </c>
      <c r="B8" s="9">
        <f>'Telpas platiba'!D14</f>
        <v>105.48</v>
      </c>
      <c r="C8" s="63" t="s">
        <v>8</v>
      </c>
      <c r="D8" s="12" t="s">
        <v>153</v>
      </c>
      <c r="E8" s="12"/>
      <c r="L8" s="32"/>
    </row>
    <row r="9" spans="1:18" x14ac:dyDescent="0.25">
      <c r="B9" s="7"/>
      <c r="D9" s="10"/>
    </row>
    <row r="10" spans="1:18" x14ac:dyDescent="0.25">
      <c r="B10" s="9">
        <f>A46</f>
        <v>18.425062005906646</v>
      </c>
      <c r="C10" t="s">
        <v>9</v>
      </c>
      <c r="D10" s="12" t="s">
        <v>10</v>
      </c>
    </row>
    <row r="11" spans="1:18" x14ac:dyDescent="0.25">
      <c r="C11" s="12"/>
    </row>
    <row r="12" spans="1:18" ht="45" x14ac:dyDescent="0.25">
      <c r="B12" s="34">
        <v>28</v>
      </c>
      <c r="C12" s="26" t="s">
        <v>54</v>
      </c>
      <c r="D12" s="27" t="s">
        <v>55</v>
      </c>
    </row>
    <row r="13" spans="1:18" x14ac:dyDescent="0.25">
      <c r="C13" s="12"/>
    </row>
    <row r="14" spans="1:18" x14ac:dyDescent="0.25">
      <c r="A14" s="9">
        <f>B23+B28+B30+B32+B34+B35+B36</f>
        <v>312088</v>
      </c>
      <c r="B14" t="s">
        <v>11</v>
      </c>
      <c r="C14" t="s">
        <v>12</v>
      </c>
    </row>
    <row r="16" spans="1:18" x14ac:dyDescent="0.25">
      <c r="D16" s="10" t="s">
        <v>13</v>
      </c>
    </row>
    <row r="17" spans="1:18" x14ac:dyDescent="0.25">
      <c r="D17" s="13"/>
    </row>
    <row r="18" spans="1:18" x14ac:dyDescent="0.25">
      <c r="D18" s="14" t="s">
        <v>56</v>
      </c>
    </row>
    <row r="19" spans="1:18" x14ac:dyDescent="0.25">
      <c r="D19" s="15"/>
    </row>
    <row r="20" spans="1:18" x14ac:dyDescent="0.25">
      <c r="D20" s="16" t="s">
        <v>14</v>
      </c>
    </row>
    <row r="23" spans="1:18" x14ac:dyDescent="0.25">
      <c r="B23" s="9">
        <f>C72*0.4</f>
        <v>30644</v>
      </c>
      <c r="C23" t="s">
        <v>15</v>
      </c>
      <c r="D23" s="86" t="s">
        <v>39</v>
      </c>
      <c r="E23" s="86"/>
      <c r="F23" s="86"/>
      <c r="G23" s="86"/>
      <c r="H23" s="86"/>
      <c r="I23" s="86"/>
      <c r="J23" s="86"/>
      <c r="K23" s="86"/>
      <c r="L23" s="86"/>
      <c r="M23" s="86"/>
      <c r="N23" s="86"/>
      <c r="O23" s="86"/>
      <c r="P23" s="86"/>
      <c r="Q23" s="86"/>
      <c r="R23" s="86"/>
    </row>
    <row r="24" spans="1:18" x14ac:dyDescent="0.25">
      <c r="B24" s="9"/>
      <c r="D24" s="86" t="s">
        <v>60</v>
      </c>
      <c r="E24" s="86"/>
      <c r="F24" s="86"/>
      <c r="G24" s="86"/>
      <c r="H24" s="86"/>
      <c r="I24" s="86"/>
      <c r="J24" s="86"/>
      <c r="K24" s="86"/>
      <c r="L24" s="86"/>
      <c r="M24" s="86"/>
      <c r="N24" s="86"/>
      <c r="O24" s="86"/>
      <c r="P24" s="86"/>
      <c r="Q24" s="86"/>
      <c r="R24" s="86"/>
    </row>
    <row r="25" spans="1:18" x14ac:dyDescent="0.25">
      <c r="A25" s="24"/>
      <c r="B25" s="9"/>
      <c r="D25" s="86" t="s">
        <v>40</v>
      </c>
      <c r="E25" s="86"/>
      <c r="F25" s="86"/>
      <c r="G25" s="86"/>
      <c r="H25" s="86"/>
      <c r="I25" s="86"/>
      <c r="J25" s="86"/>
      <c r="K25" s="86"/>
      <c r="L25" s="86"/>
      <c r="M25" s="86"/>
      <c r="N25" s="86"/>
      <c r="O25" s="86"/>
      <c r="P25" s="86"/>
      <c r="Q25" s="86"/>
      <c r="R25" s="86"/>
    </row>
    <row r="26" spans="1:18" x14ac:dyDescent="0.25">
      <c r="A26" s="24" t="s">
        <v>15</v>
      </c>
      <c r="B26" s="9"/>
      <c r="D26" s="86" t="s">
        <v>61</v>
      </c>
      <c r="E26" s="86"/>
      <c r="F26" s="86"/>
      <c r="G26" s="86"/>
      <c r="H26" s="86"/>
      <c r="I26" s="86"/>
      <c r="J26" s="86"/>
      <c r="K26" s="86"/>
      <c r="L26" s="86"/>
      <c r="M26" s="86"/>
      <c r="N26" s="86"/>
      <c r="O26" s="86"/>
      <c r="P26" s="86"/>
      <c r="Q26" s="86"/>
      <c r="R26" s="86"/>
    </row>
    <row r="27" spans="1:18" x14ac:dyDescent="0.25">
      <c r="B27" s="7"/>
      <c r="D27" s="86" t="s">
        <v>62</v>
      </c>
      <c r="E27" s="86"/>
      <c r="F27" s="86"/>
      <c r="G27" s="86"/>
      <c r="H27" s="86"/>
      <c r="I27" s="86"/>
      <c r="J27" s="86"/>
      <c r="K27" s="86"/>
      <c r="L27" s="86"/>
      <c r="M27" s="86"/>
      <c r="N27" s="86"/>
      <c r="O27" s="86"/>
      <c r="P27" s="86"/>
      <c r="Q27" s="86"/>
      <c r="R27" s="86"/>
    </row>
    <row r="28" spans="1:18" x14ac:dyDescent="0.25">
      <c r="B28" s="9">
        <f>C75</f>
        <v>130944</v>
      </c>
      <c r="C28" t="s">
        <v>16</v>
      </c>
      <c r="D28" s="86" t="s">
        <v>41</v>
      </c>
      <c r="E28" s="86"/>
      <c r="F28" s="86"/>
      <c r="G28" s="86"/>
      <c r="H28" s="86"/>
      <c r="I28" s="86"/>
      <c r="J28" s="86"/>
      <c r="K28" s="86"/>
      <c r="L28" s="86"/>
      <c r="M28" s="86"/>
      <c r="N28" s="86"/>
      <c r="O28" s="86"/>
      <c r="P28" s="86"/>
      <c r="Q28" s="86"/>
      <c r="R28" s="86"/>
    </row>
    <row r="29" spans="1:18" x14ac:dyDescent="0.25">
      <c r="B29" s="7"/>
      <c r="D29" t="s">
        <v>42</v>
      </c>
    </row>
    <row r="30" spans="1:18" x14ac:dyDescent="0.25">
      <c r="B30" s="9">
        <f>C89*0.4</f>
        <v>150000</v>
      </c>
      <c r="C30" t="s">
        <v>17</v>
      </c>
      <c r="D30" t="s">
        <v>18</v>
      </c>
    </row>
    <row r="31" spans="1:18" x14ac:dyDescent="0.25">
      <c r="B31" s="7"/>
      <c r="D31" t="s">
        <v>19</v>
      </c>
    </row>
    <row r="32" spans="1:18" x14ac:dyDescent="0.25">
      <c r="B32" s="9"/>
      <c r="C32" t="s">
        <v>20</v>
      </c>
      <c r="D32" t="s">
        <v>21</v>
      </c>
    </row>
    <row r="33" spans="1:18" x14ac:dyDescent="0.25">
      <c r="B33" s="7"/>
      <c r="D33" t="s">
        <v>22</v>
      </c>
    </row>
    <row r="34" spans="1:18" x14ac:dyDescent="0.25">
      <c r="A34" s="24" t="s">
        <v>15</v>
      </c>
      <c r="B34" s="9">
        <v>500</v>
      </c>
      <c r="C34" t="s">
        <v>23</v>
      </c>
      <c r="D34" t="s">
        <v>24</v>
      </c>
    </row>
    <row r="35" spans="1:18" ht="30" x14ac:dyDescent="0.25">
      <c r="B35" s="9">
        <v>0</v>
      </c>
      <c r="C35" s="26" t="s">
        <v>43</v>
      </c>
      <c r="D35" t="s">
        <v>25</v>
      </c>
    </row>
    <row r="36" spans="1:18" x14ac:dyDescent="0.25">
      <c r="B36" s="9"/>
      <c r="C36" t="s">
        <v>26</v>
      </c>
      <c r="D36" t="s">
        <v>27</v>
      </c>
    </row>
    <row r="37" spans="1:18" x14ac:dyDescent="0.25">
      <c r="B37" s="9"/>
      <c r="C37" t="s">
        <v>44</v>
      </c>
      <c r="D37" s="86" t="s">
        <v>45</v>
      </c>
      <c r="E37" s="86"/>
      <c r="F37" s="86"/>
      <c r="G37" s="86"/>
      <c r="H37" s="86"/>
      <c r="I37" s="86"/>
      <c r="J37" s="86"/>
      <c r="K37" s="86"/>
      <c r="L37" s="86"/>
      <c r="M37" s="86"/>
      <c r="N37" s="86"/>
      <c r="O37" s="86"/>
      <c r="P37" s="86"/>
      <c r="Q37" s="86"/>
      <c r="R37" s="86"/>
    </row>
    <row r="38" spans="1:18" x14ac:dyDescent="0.25">
      <c r="B38" s="9"/>
      <c r="D38" s="86" t="s">
        <v>46</v>
      </c>
      <c r="E38" s="86"/>
      <c r="F38" s="86"/>
      <c r="G38" s="86"/>
      <c r="H38" s="86"/>
      <c r="I38" s="86"/>
      <c r="J38" s="86"/>
      <c r="K38" s="86"/>
      <c r="L38" s="86"/>
      <c r="M38" s="86"/>
      <c r="N38" s="86"/>
      <c r="O38" s="86"/>
      <c r="P38" s="86"/>
      <c r="Q38" s="86"/>
      <c r="R38" s="86"/>
    </row>
    <row r="39" spans="1:18" x14ac:dyDescent="0.25">
      <c r="B39" s="9"/>
      <c r="D39" s="86" t="s">
        <v>47</v>
      </c>
      <c r="E39" s="86"/>
      <c r="F39" s="86"/>
      <c r="G39" s="86"/>
      <c r="H39" s="86"/>
      <c r="I39" s="86"/>
      <c r="J39" s="86"/>
      <c r="K39" s="86"/>
      <c r="L39" s="86"/>
      <c r="M39" s="86"/>
      <c r="N39" s="86"/>
      <c r="O39" s="86"/>
      <c r="P39" s="86"/>
      <c r="Q39" s="86"/>
      <c r="R39" s="86"/>
    </row>
    <row r="40" spans="1:18" x14ac:dyDescent="0.25">
      <c r="B40" s="9"/>
      <c r="D40" s="86" t="s">
        <v>48</v>
      </c>
      <c r="E40" s="86"/>
      <c r="F40" s="86"/>
      <c r="G40" s="86"/>
      <c r="H40" s="86"/>
      <c r="I40" s="86"/>
      <c r="J40" s="86"/>
      <c r="K40" s="86"/>
      <c r="L40" s="86"/>
      <c r="M40" s="86"/>
      <c r="N40" s="86"/>
      <c r="O40" s="86"/>
      <c r="P40" s="86"/>
      <c r="Q40" s="86"/>
      <c r="R40" s="86"/>
    </row>
    <row r="41" spans="1:18" x14ac:dyDescent="0.25">
      <c r="B41" s="9"/>
      <c r="D41" s="86" t="s">
        <v>49</v>
      </c>
      <c r="E41" s="86"/>
      <c r="F41" s="86"/>
      <c r="G41" s="86"/>
      <c r="H41" s="86"/>
      <c r="I41" s="86"/>
      <c r="J41" s="86"/>
      <c r="K41" s="86"/>
      <c r="L41" s="86"/>
      <c r="M41" s="86"/>
      <c r="N41" s="86"/>
      <c r="O41" s="86"/>
      <c r="P41" s="86"/>
      <c r="Q41" s="86"/>
      <c r="R41" s="86"/>
    </row>
    <row r="42" spans="1:18" x14ac:dyDescent="0.25">
      <c r="B42" s="9"/>
      <c r="D42" s="86" t="s">
        <v>50</v>
      </c>
      <c r="E42" s="86"/>
      <c r="F42" s="86"/>
      <c r="G42" s="86"/>
      <c r="H42" s="86"/>
      <c r="I42" s="86"/>
      <c r="J42" s="86"/>
      <c r="K42" s="86"/>
      <c r="L42" s="86"/>
      <c r="M42" s="86"/>
      <c r="N42" s="86"/>
      <c r="O42" s="86"/>
      <c r="P42" s="86"/>
      <c r="Q42" s="86"/>
      <c r="R42" s="86"/>
    </row>
    <row r="43" spans="1:18" x14ac:dyDescent="0.25">
      <c r="B43" s="9"/>
      <c r="C43" t="s">
        <v>51</v>
      </c>
      <c r="D43" s="86" t="s">
        <v>52</v>
      </c>
      <c r="E43" s="86"/>
      <c r="F43" s="86"/>
      <c r="G43" s="86"/>
      <c r="H43" s="86"/>
      <c r="I43" s="86"/>
      <c r="J43" s="86"/>
      <c r="K43" s="86"/>
      <c r="L43" s="86"/>
      <c r="M43" s="86"/>
      <c r="N43" s="86"/>
      <c r="O43" s="86"/>
      <c r="P43" s="86"/>
      <c r="Q43" s="86"/>
      <c r="R43" s="86"/>
    </row>
    <row r="44" spans="1:18" x14ac:dyDescent="0.25">
      <c r="B44" s="9"/>
      <c r="D44" s="42" t="s">
        <v>53</v>
      </c>
      <c r="E44" s="42"/>
      <c r="F44" s="42"/>
      <c r="G44" s="42"/>
      <c r="H44" s="42"/>
      <c r="I44" s="42"/>
      <c r="J44" s="42"/>
      <c r="K44" s="42"/>
      <c r="L44" s="42"/>
      <c r="M44" s="42"/>
      <c r="N44" s="42"/>
      <c r="O44" s="42"/>
      <c r="P44" s="42"/>
      <c r="Q44" s="42"/>
      <c r="R44" s="42"/>
    </row>
    <row r="46" spans="1:18" x14ac:dyDescent="0.25">
      <c r="A46" s="17">
        <f>B52*B54/B56</f>
        <v>18.425062005906646</v>
      </c>
      <c r="B46" t="s">
        <v>9</v>
      </c>
      <c r="C46" s="87" t="s">
        <v>28</v>
      </c>
      <c r="D46" s="87"/>
      <c r="E46" s="87"/>
      <c r="F46" s="87"/>
      <c r="G46" s="87"/>
      <c r="H46" s="87"/>
      <c r="I46" s="87"/>
      <c r="J46" s="87"/>
      <c r="K46" s="87"/>
      <c r="L46" s="87"/>
      <c r="M46" s="87"/>
      <c r="N46" s="87"/>
      <c r="O46" s="87"/>
      <c r="P46" s="87"/>
      <c r="Q46" s="87"/>
    </row>
    <row r="48" spans="1:18" x14ac:dyDescent="0.25">
      <c r="E48" s="18" t="s">
        <v>29</v>
      </c>
    </row>
    <row r="50" spans="1:30" x14ac:dyDescent="0.25">
      <c r="E50" s="18" t="s">
        <v>30</v>
      </c>
    </row>
    <row r="52" spans="1:30" ht="32.1" customHeight="1" x14ac:dyDescent="0.25">
      <c r="B52" s="35">
        <f>C86</f>
        <v>212487</v>
      </c>
      <c r="C52" t="s">
        <v>31</v>
      </c>
      <c r="D52" s="87" t="s">
        <v>32</v>
      </c>
      <c r="E52" s="87"/>
      <c r="F52" s="87"/>
      <c r="G52" s="87"/>
      <c r="H52" s="87"/>
      <c r="I52" s="87"/>
      <c r="J52" s="87"/>
      <c r="K52" s="87"/>
      <c r="L52" s="87"/>
      <c r="M52" s="87"/>
      <c r="N52" s="87"/>
      <c r="O52" s="87"/>
      <c r="P52" s="87"/>
      <c r="Q52" s="87"/>
    </row>
    <row r="53" spans="1:30" x14ac:dyDescent="0.25">
      <c r="A53" s="2"/>
      <c r="B53" s="2"/>
      <c r="C53" s="2"/>
      <c r="D53" s="19"/>
      <c r="E53" s="19"/>
      <c r="F53" s="19"/>
      <c r="G53" s="19"/>
      <c r="H53" s="19"/>
      <c r="I53" s="19"/>
      <c r="J53" s="19"/>
      <c r="K53" s="19"/>
      <c r="L53" s="19"/>
      <c r="M53" s="19"/>
      <c r="N53" s="19"/>
      <c r="O53" s="19"/>
      <c r="P53" s="19"/>
      <c r="Q53" s="19"/>
      <c r="R53" s="2"/>
      <c r="S53" s="2"/>
      <c r="T53" s="2"/>
      <c r="U53" s="2"/>
      <c r="V53" s="2"/>
      <c r="W53" s="2"/>
      <c r="X53" s="2"/>
      <c r="Y53" s="2"/>
      <c r="Z53" s="2"/>
      <c r="AA53" s="2"/>
      <c r="AB53" s="2"/>
      <c r="AC53" s="2"/>
      <c r="AD53" s="2"/>
    </row>
    <row r="54" spans="1:30" ht="27.6" customHeight="1" x14ac:dyDescent="0.25">
      <c r="B54" s="17">
        <f>(C74+C77)/E75</f>
        <v>0.64908050914387383</v>
      </c>
      <c r="C54" t="s">
        <v>33</v>
      </c>
      <c r="D54" s="87" t="s">
        <v>34</v>
      </c>
      <c r="E54" s="87"/>
      <c r="F54" s="87"/>
      <c r="G54" s="87"/>
      <c r="H54" s="87"/>
      <c r="I54" s="87"/>
      <c r="J54" s="87"/>
      <c r="K54" s="87"/>
      <c r="L54" s="87"/>
      <c r="M54" s="87"/>
      <c r="N54" s="87"/>
      <c r="O54" s="87"/>
      <c r="P54" s="87"/>
      <c r="Q54" s="87"/>
    </row>
    <row r="56" spans="1:30" x14ac:dyDescent="0.25">
      <c r="B56" s="9">
        <f>B6</f>
        <v>7485.52</v>
      </c>
      <c r="C56" t="s">
        <v>35</v>
      </c>
      <c r="D56" s="18" t="s">
        <v>36</v>
      </c>
    </row>
    <row r="59" spans="1:30" x14ac:dyDescent="0.25">
      <c r="B59" s="36" t="s">
        <v>63</v>
      </c>
      <c r="C59" s="20"/>
      <c r="D59" s="20"/>
      <c r="E59" s="20"/>
      <c r="F59" s="20"/>
    </row>
    <row r="60" spans="1:30" x14ac:dyDescent="0.25">
      <c r="B60">
        <v>2221</v>
      </c>
      <c r="C60" s="7">
        <v>14600</v>
      </c>
      <c r="D60" s="66" t="s">
        <v>143</v>
      </c>
      <c r="E60" s="20"/>
      <c r="F60" s="20"/>
    </row>
    <row r="61" spans="1:30" x14ac:dyDescent="0.25">
      <c r="B61">
        <v>2222</v>
      </c>
      <c r="C61" s="7">
        <v>3600</v>
      </c>
      <c r="D61" s="68" t="s">
        <v>37</v>
      </c>
    </row>
    <row r="62" spans="1:30" x14ac:dyDescent="0.25">
      <c r="B62">
        <v>2223</v>
      </c>
      <c r="C62" s="7">
        <v>23400</v>
      </c>
      <c r="D62" s="69" t="s">
        <v>145</v>
      </c>
    </row>
    <row r="63" spans="1:30" x14ac:dyDescent="0.25">
      <c r="B63">
        <v>2224</v>
      </c>
      <c r="C63" s="7">
        <v>1800</v>
      </c>
      <c r="D63" s="70" t="s">
        <v>142</v>
      </c>
    </row>
    <row r="64" spans="1:30" x14ac:dyDescent="0.25">
      <c r="B64">
        <v>2239</v>
      </c>
      <c r="C64" s="64">
        <v>9500</v>
      </c>
      <c r="D64" s="70" t="s">
        <v>64</v>
      </c>
    </row>
    <row r="65" spans="1:8" x14ac:dyDescent="0.25">
      <c r="A65" s="2"/>
      <c r="B65" s="2">
        <v>2241</v>
      </c>
      <c r="C65" s="65">
        <v>1000</v>
      </c>
      <c r="D65" s="71" t="s">
        <v>65</v>
      </c>
      <c r="E65" s="2"/>
      <c r="F65" s="2"/>
    </row>
    <row r="66" spans="1:8" x14ac:dyDescent="0.25">
      <c r="B66">
        <v>2243</v>
      </c>
      <c r="C66" s="64">
        <v>4580</v>
      </c>
      <c r="D66" s="70" t="s">
        <v>66</v>
      </c>
      <c r="E66" s="41"/>
    </row>
    <row r="67" spans="1:8" x14ac:dyDescent="0.25">
      <c r="B67">
        <v>2244</v>
      </c>
      <c r="C67" s="64">
        <v>3410</v>
      </c>
      <c r="D67" s="70" t="s">
        <v>67</v>
      </c>
    </row>
    <row r="68" spans="1:8" x14ac:dyDescent="0.25">
      <c r="B68">
        <v>2249</v>
      </c>
      <c r="C68" s="64">
        <v>820</v>
      </c>
      <c r="D68" s="70" t="s">
        <v>68</v>
      </c>
    </row>
    <row r="69" spans="1:8" x14ac:dyDescent="0.25">
      <c r="B69">
        <v>2264</v>
      </c>
      <c r="C69" s="64">
        <v>1200</v>
      </c>
      <c r="D69" s="70" t="s">
        <v>146</v>
      </c>
    </row>
    <row r="70" spans="1:8" x14ac:dyDescent="0.25">
      <c r="B70">
        <v>2341</v>
      </c>
      <c r="C70" s="64">
        <v>900</v>
      </c>
      <c r="D70" s="70" t="s">
        <v>69</v>
      </c>
    </row>
    <row r="71" spans="1:8" x14ac:dyDescent="0.25">
      <c r="B71">
        <v>2350</v>
      </c>
      <c r="C71" s="64">
        <v>11800</v>
      </c>
      <c r="D71" s="70" t="s">
        <v>144</v>
      </c>
    </row>
    <row r="72" spans="1:8" x14ac:dyDescent="0.25">
      <c r="A72" s="37" t="s">
        <v>70</v>
      </c>
      <c r="B72" s="37"/>
      <c r="C72" s="38">
        <f>SUM(C60:C71)</f>
        <v>76610</v>
      </c>
      <c r="D72" s="85"/>
      <c r="E72" s="85"/>
      <c r="F72" s="85"/>
      <c r="G72" s="85"/>
    </row>
    <row r="73" spans="1:8" x14ac:dyDescent="0.25">
      <c r="C73" s="22"/>
      <c r="D73" s="85"/>
      <c r="E73" s="85"/>
      <c r="F73" s="85"/>
      <c r="G73" s="85"/>
    </row>
    <row r="74" spans="1:8" x14ac:dyDescent="0.25">
      <c r="C74" s="39">
        <v>130944</v>
      </c>
      <c r="D74" s="68" t="s">
        <v>147</v>
      </c>
      <c r="E74" s="41"/>
      <c r="F74" s="41"/>
      <c r="G74" s="41"/>
    </row>
    <row r="75" spans="1:8" x14ac:dyDescent="0.25">
      <c r="A75" s="37" t="s">
        <v>78</v>
      </c>
      <c r="B75" s="37"/>
      <c r="C75" s="38">
        <f>C74</f>
        <v>130944</v>
      </c>
      <c r="D75" s="70"/>
      <c r="E75" s="72">
        <v>453612.45</v>
      </c>
      <c r="F75" s="41"/>
      <c r="G75" s="41"/>
    </row>
    <row r="76" spans="1:8" x14ac:dyDescent="0.25">
      <c r="C76" s="22"/>
      <c r="D76" s="70"/>
      <c r="E76" s="41"/>
      <c r="F76" s="41"/>
      <c r="G76" s="41"/>
    </row>
    <row r="77" spans="1:8" x14ac:dyDescent="0.25">
      <c r="B77">
        <v>1000</v>
      </c>
      <c r="C77" s="64">
        <v>163487</v>
      </c>
      <c r="D77" s="68" t="s">
        <v>151</v>
      </c>
      <c r="H77" s="67"/>
    </row>
    <row r="78" spans="1:8" x14ac:dyDescent="0.25">
      <c r="B78">
        <v>2210</v>
      </c>
      <c r="C78" s="64">
        <v>3300</v>
      </c>
      <c r="D78" s="66" t="s">
        <v>71</v>
      </c>
    </row>
    <row r="79" spans="1:8" x14ac:dyDescent="0.25">
      <c r="B79">
        <v>2233</v>
      </c>
      <c r="C79" s="64">
        <v>2400</v>
      </c>
      <c r="D79" s="66" t="s">
        <v>148</v>
      </c>
    </row>
    <row r="80" spans="1:8" x14ac:dyDescent="0.25">
      <c r="B80">
        <v>2234</v>
      </c>
      <c r="C80" s="64">
        <v>1000</v>
      </c>
      <c r="D80" s="70" t="s">
        <v>72</v>
      </c>
    </row>
    <row r="81" spans="1:4" x14ac:dyDescent="0.25">
      <c r="B81">
        <v>2311</v>
      </c>
      <c r="C81" s="64">
        <v>11500</v>
      </c>
      <c r="D81" s="70" t="s">
        <v>73</v>
      </c>
    </row>
    <row r="82" spans="1:4" x14ac:dyDescent="0.25">
      <c r="B82">
        <v>2312</v>
      </c>
      <c r="C82" s="64">
        <v>13800</v>
      </c>
      <c r="D82" s="70" t="s">
        <v>74</v>
      </c>
    </row>
    <row r="83" spans="1:4" x14ac:dyDescent="0.25">
      <c r="B83">
        <v>2322</v>
      </c>
      <c r="C83" s="64">
        <v>1200</v>
      </c>
      <c r="D83" s="70" t="s">
        <v>75</v>
      </c>
    </row>
    <row r="84" spans="1:4" x14ac:dyDescent="0.25">
      <c r="B84">
        <v>2390</v>
      </c>
      <c r="C84" s="64">
        <v>400</v>
      </c>
      <c r="D84" s="66" t="s">
        <v>149</v>
      </c>
    </row>
    <row r="85" spans="1:4" x14ac:dyDescent="0.25">
      <c r="B85">
        <v>5239</v>
      </c>
      <c r="C85" s="64">
        <v>15400</v>
      </c>
      <c r="D85" s="66" t="s">
        <v>150</v>
      </c>
    </row>
    <row r="86" spans="1:4" x14ac:dyDescent="0.25">
      <c r="A86" s="37" t="s">
        <v>76</v>
      </c>
      <c r="B86" s="37"/>
      <c r="C86" s="38">
        <f>SUM(C77:C85)</f>
        <v>212487</v>
      </c>
    </row>
    <row r="88" spans="1:4" x14ac:dyDescent="0.25">
      <c r="C88" s="26" t="s">
        <v>77</v>
      </c>
    </row>
    <row r="89" spans="1:4" x14ac:dyDescent="0.25">
      <c r="C89" s="40">
        <v>375000</v>
      </c>
    </row>
  </sheetData>
  <mergeCells count="20">
    <mergeCell ref="D40:R40"/>
    <mergeCell ref="H3:H4"/>
    <mergeCell ref="D4:G4"/>
    <mergeCell ref="D23:R23"/>
    <mergeCell ref="D24:R24"/>
    <mergeCell ref="D25:R25"/>
    <mergeCell ref="D26:R26"/>
    <mergeCell ref="D27:R27"/>
    <mergeCell ref="D28:R28"/>
    <mergeCell ref="D37:R37"/>
    <mergeCell ref="D38:R38"/>
    <mergeCell ref="D39:R39"/>
    <mergeCell ref="D72:G72"/>
    <mergeCell ref="D73:G73"/>
    <mergeCell ref="D41:R41"/>
    <mergeCell ref="D42:R42"/>
    <mergeCell ref="D43:R43"/>
    <mergeCell ref="C46:Q46"/>
    <mergeCell ref="D52:Q52"/>
    <mergeCell ref="D54:Q5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9"/>
  <sheetViews>
    <sheetView workbookViewId="0">
      <selection activeCell="L11" sqref="L11"/>
    </sheetView>
  </sheetViews>
  <sheetFormatPr defaultColWidth="8.85546875" defaultRowHeight="15" x14ac:dyDescent="0.25"/>
  <cols>
    <col min="1" max="1" width="14.85546875" customWidth="1"/>
    <col min="2" max="2" width="12.85546875" bestFit="1" customWidth="1"/>
    <col min="3" max="3" width="17.7109375" customWidth="1"/>
    <col min="4" max="4" width="26.7109375" customWidth="1"/>
    <col min="5" max="5" width="12.42578125" bestFit="1" customWidth="1"/>
    <col min="7" max="7" width="12" customWidth="1"/>
    <col min="11" max="11" width="13" customWidth="1"/>
    <col min="12" max="13" width="9.28515625" bestFit="1" customWidth="1"/>
    <col min="14" max="14" width="9.140625" bestFit="1" customWidth="1"/>
    <col min="15" max="15" width="10.42578125" customWidth="1"/>
  </cols>
  <sheetData>
    <row r="1" spans="1:18" x14ac:dyDescent="0.25">
      <c r="A1" s="1" t="s">
        <v>0</v>
      </c>
    </row>
    <row r="2" spans="1:18" x14ac:dyDescent="0.25">
      <c r="C2" s="2"/>
      <c r="D2" s="2"/>
      <c r="E2" s="2"/>
      <c r="N2" s="24" t="s">
        <v>38</v>
      </c>
      <c r="O2" s="28" t="s">
        <v>58</v>
      </c>
      <c r="P2" t="s">
        <v>59</v>
      </c>
    </row>
    <row r="3" spans="1:18" ht="15.75" thickBot="1" x14ac:dyDescent="0.3">
      <c r="B3" s="3">
        <f>(((A14/B6+B10)*B8)+B12)/12</f>
        <v>3171.7669141350489</v>
      </c>
      <c r="C3" s="4" t="s">
        <v>1</v>
      </c>
      <c r="D3" s="29" t="s">
        <v>57</v>
      </c>
      <c r="E3" s="29"/>
      <c r="F3" s="29"/>
      <c r="G3" s="29"/>
      <c r="H3" s="88" t="s">
        <v>2</v>
      </c>
      <c r="K3" s="5" t="s">
        <v>3</v>
      </c>
      <c r="L3" s="6">
        <f>B3/B8</f>
        <v>5.0134622842567751</v>
      </c>
      <c r="N3" s="30">
        <f>L3*B8</f>
        <v>3171.7669141350489</v>
      </c>
      <c r="O3" s="31">
        <f>N3/4</f>
        <v>792.94172853376222</v>
      </c>
      <c r="P3" s="32">
        <f>O3/40</f>
        <v>19.823543213344056</v>
      </c>
      <c r="R3" s="33"/>
    </row>
    <row r="4" spans="1:18" x14ac:dyDescent="0.25">
      <c r="B4" s="5" t="s">
        <v>4</v>
      </c>
      <c r="C4" s="4"/>
      <c r="D4" s="89">
        <v>12</v>
      </c>
      <c r="E4" s="89"/>
      <c r="F4" s="89"/>
      <c r="G4" s="89"/>
      <c r="H4" s="88"/>
      <c r="K4" s="5" t="s">
        <v>5</v>
      </c>
      <c r="L4" s="8">
        <f>L3*1.21</f>
        <v>6.0662893639506974</v>
      </c>
      <c r="N4" s="30">
        <f>L4*B8</f>
        <v>3837.8379661034087</v>
      </c>
      <c r="O4" s="31">
        <f>O3*1.21</f>
        <v>959.45949152585229</v>
      </c>
      <c r="P4" s="32">
        <f>O4/40</f>
        <v>23.986487288146307</v>
      </c>
      <c r="R4" s="33"/>
    </row>
    <row r="5" spans="1:18" x14ac:dyDescent="0.25">
      <c r="C5" s="2"/>
      <c r="D5" s="2"/>
      <c r="E5" s="2"/>
      <c r="K5" s="32"/>
      <c r="O5" s="33"/>
    </row>
    <row r="6" spans="1:18" x14ac:dyDescent="0.25">
      <c r="B6" s="23">
        <v>7485.52</v>
      </c>
      <c r="C6" s="63" t="s">
        <v>6</v>
      </c>
      <c r="D6" s="10" t="s">
        <v>7</v>
      </c>
      <c r="O6" s="33"/>
    </row>
    <row r="7" spans="1:18" x14ac:dyDescent="0.25">
      <c r="B7" s="7"/>
      <c r="D7" s="10"/>
      <c r="O7" s="33"/>
    </row>
    <row r="8" spans="1:18" x14ac:dyDescent="0.25">
      <c r="A8" s="11">
        <f>B8/B6</f>
        <v>8.4516506535284114E-2</v>
      </c>
      <c r="B8" s="9">
        <f>'Telpas platiba'!D19</f>
        <v>632.65</v>
      </c>
      <c r="C8" s="63" t="s">
        <v>8</v>
      </c>
      <c r="D8" s="12" t="s">
        <v>173</v>
      </c>
      <c r="E8" s="12"/>
      <c r="L8" s="32"/>
    </row>
    <row r="9" spans="1:18" x14ac:dyDescent="0.25">
      <c r="B9" s="7"/>
      <c r="D9" s="10"/>
    </row>
    <row r="10" spans="1:18" x14ac:dyDescent="0.25">
      <c r="B10" s="9">
        <f>A46</f>
        <v>18.425062005906646</v>
      </c>
      <c r="C10" t="s">
        <v>9</v>
      </c>
      <c r="D10" s="12" t="s">
        <v>10</v>
      </c>
    </row>
    <row r="11" spans="1:18" x14ac:dyDescent="0.25">
      <c r="C11" s="12"/>
    </row>
    <row r="12" spans="1:18" ht="45" x14ac:dyDescent="0.25">
      <c r="B12" s="34">
        <v>28</v>
      </c>
      <c r="C12" s="26" t="s">
        <v>54</v>
      </c>
      <c r="D12" s="27" t="s">
        <v>55</v>
      </c>
    </row>
    <row r="13" spans="1:18" x14ac:dyDescent="0.25">
      <c r="C13" s="12"/>
    </row>
    <row r="14" spans="1:18" x14ac:dyDescent="0.25">
      <c r="A14" s="9">
        <f>B23+B28+B30+B32+B34+B35+B36</f>
        <v>312088</v>
      </c>
      <c r="B14" t="s">
        <v>11</v>
      </c>
      <c r="C14" t="s">
        <v>12</v>
      </c>
    </row>
    <row r="16" spans="1:18" x14ac:dyDescent="0.25">
      <c r="D16" s="10" t="s">
        <v>13</v>
      </c>
    </row>
    <row r="17" spans="1:18" x14ac:dyDescent="0.25">
      <c r="D17" s="13"/>
    </row>
    <row r="18" spans="1:18" x14ac:dyDescent="0.25">
      <c r="D18" s="14" t="s">
        <v>56</v>
      </c>
    </row>
    <row r="19" spans="1:18" x14ac:dyDescent="0.25">
      <c r="D19" s="15"/>
    </row>
    <row r="20" spans="1:18" x14ac:dyDescent="0.25">
      <c r="D20" s="16" t="s">
        <v>14</v>
      </c>
    </row>
    <row r="23" spans="1:18" x14ac:dyDescent="0.25">
      <c r="B23" s="9">
        <f>C72*0.4</f>
        <v>30644</v>
      </c>
      <c r="C23" t="s">
        <v>15</v>
      </c>
      <c r="D23" s="86" t="s">
        <v>39</v>
      </c>
      <c r="E23" s="86"/>
      <c r="F23" s="86"/>
      <c r="G23" s="86"/>
      <c r="H23" s="86"/>
      <c r="I23" s="86"/>
      <c r="J23" s="86"/>
      <c r="K23" s="86"/>
      <c r="L23" s="86"/>
      <c r="M23" s="86"/>
      <c r="N23" s="86"/>
      <c r="O23" s="86"/>
      <c r="P23" s="86"/>
      <c r="Q23" s="86"/>
      <c r="R23" s="86"/>
    </row>
    <row r="24" spans="1:18" x14ac:dyDescent="0.25">
      <c r="B24" s="9"/>
      <c r="D24" s="86" t="s">
        <v>60</v>
      </c>
      <c r="E24" s="86"/>
      <c r="F24" s="86"/>
      <c r="G24" s="86"/>
      <c r="H24" s="86"/>
      <c r="I24" s="86"/>
      <c r="J24" s="86"/>
      <c r="K24" s="86"/>
      <c r="L24" s="86"/>
      <c r="M24" s="86"/>
      <c r="N24" s="86"/>
      <c r="O24" s="86"/>
      <c r="P24" s="86"/>
      <c r="Q24" s="86"/>
      <c r="R24" s="86"/>
    </row>
    <row r="25" spans="1:18" x14ac:dyDescent="0.25">
      <c r="A25" s="24"/>
      <c r="B25" s="9"/>
      <c r="D25" s="86" t="s">
        <v>40</v>
      </c>
      <c r="E25" s="86"/>
      <c r="F25" s="86"/>
      <c r="G25" s="86"/>
      <c r="H25" s="86"/>
      <c r="I25" s="86"/>
      <c r="J25" s="86"/>
      <c r="K25" s="86"/>
      <c r="L25" s="86"/>
      <c r="M25" s="86"/>
      <c r="N25" s="86"/>
      <c r="O25" s="86"/>
      <c r="P25" s="86"/>
      <c r="Q25" s="86"/>
      <c r="R25" s="86"/>
    </row>
    <row r="26" spans="1:18" x14ac:dyDescent="0.25">
      <c r="A26" s="24" t="s">
        <v>15</v>
      </c>
      <c r="B26" s="9"/>
      <c r="D26" s="86" t="s">
        <v>61</v>
      </c>
      <c r="E26" s="86"/>
      <c r="F26" s="86"/>
      <c r="G26" s="86"/>
      <c r="H26" s="86"/>
      <c r="I26" s="86"/>
      <c r="J26" s="86"/>
      <c r="K26" s="86"/>
      <c r="L26" s="86"/>
      <c r="M26" s="86"/>
      <c r="N26" s="86"/>
      <c r="O26" s="86"/>
      <c r="P26" s="86"/>
      <c r="Q26" s="86"/>
      <c r="R26" s="86"/>
    </row>
    <row r="27" spans="1:18" x14ac:dyDescent="0.25">
      <c r="B27" s="7"/>
      <c r="D27" s="86" t="s">
        <v>62</v>
      </c>
      <c r="E27" s="86"/>
      <c r="F27" s="86"/>
      <c r="G27" s="86"/>
      <c r="H27" s="86"/>
      <c r="I27" s="86"/>
      <c r="J27" s="86"/>
      <c r="K27" s="86"/>
      <c r="L27" s="86"/>
      <c r="M27" s="86"/>
      <c r="N27" s="86"/>
      <c r="O27" s="86"/>
      <c r="P27" s="86"/>
      <c r="Q27" s="86"/>
      <c r="R27" s="86"/>
    </row>
    <row r="28" spans="1:18" x14ac:dyDescent="0.25">
      <c r="B28" s="9">
        <f>C75</f>
        <v>130944</v>
      </c>
      <c r="C28" t="s">
        <v>16</v>
      </c>
      <c r="D28" s="86" t="s">
        <v>41</v>
      </c>
      <c r="E28" s="86"/>
      <c r="F28" s="86"/>
      <c r="G28" s="86"/>
      <c r="H28" s="86"/>
      <c r="I28" s="86"/>
      <c r="J28" s="86"/>
      <c r="K28" s="86"/>
      <c r="L28" s="86"/>
      <c r="M28" s="86"/>
      <c r="N28" s="86"/>
      <c r="O28" s="86"/>
      <c r="P28" s="86"/>
      <c r="Q28" s="86"/>
      <c r="R28" s="86"/>
    </row>
    <row r="29" spans="1:18" x14ac:dyDescent="0.25">
      <c r="B29" s="7"/>
      <c r="D29" t="s">
        <v>42</v>
      </c>
    </row>
    <row r="30" spans="1:18" x14ac:dyDescent="0.25">
      <c r="B30" s="9">
        <f>C89*0.4</f>
        <v>150000</v>
      </c>
      <c r="C30" t="s">
        <v>17</v>
      </c>
      <c r="D30" t="s">
        <v>18</v>
      </c>
    </row>
    <row r="31" spans="1:18" x14ac:dyDescent="0.25">
      <c r="B31" s="7"/>
      <c r="D31" t="s">
        <v>19</v>
      </c>
    </row>
    <row r="32" spans="1:18" x14ac:dyDescent="0.25">
      <c r="B32" s="9"/>
      <c r="C32" t="s">
        <v>20</v>
      </c>
      <c r="D32" t="s">
        <v>21</v>
      </c>
    </row>
    <row r="33" spans="1:18" x14ac:dyDescent="0.25">
      <c r="B33" s="7"/>
      <c r="D33" t="s">
        <v>22</v>
      </c>
    </row>
    <row r="34" spans="1:18" x14ac:dyDescent="0.25">
      <c r="A34" s="24" t="s">
        <v>15</v>
      </c>
      <c r="B34" s="9">
        <v>500</v>
      </c>
      <c r="C34" t="s">
        <v>23</v>
      </c>
      <c r="D34" t="s">
        <v>24</v>
      </c>
    </row>
    <row r="35" spans="1:18" ht="30" x14ac:dyDescent="0.25">
      <c r="B35" s="9">
        <v>0</v>
      </c>
      <c r="C35" s="26" t="s">
        <v>43</v>
      </c>
      <c r="D35" t="s">
        <v>25</v>
      </c>
    </row>
    <row r="36" spans="1:18" x14ac:dyDescent="0.25">
      <c r="B36" s="9"/>
      <c r="C36" t="s">
        <v>26</v>
      </c>
      <c r="D36" t="s">
        <v>27</v>
      </c>
    </row>
    <row r="37" spans="1:18" x14ac:dyDescent="0.25">
      <c r="B37" s="9"/>
      <c r="C37" t="s">
        <v>44</v>
      </c>
      <c r="D37" s="86" t="s">
        <v>45</v>
      </c>
      <c r="E37" s="86"/>
      <c r="F37" s="86"/>
      <c r="G37" s="86"/>
      <c r="H37" s="86"/>
      <c r="I37" s="86"/>
      <c r="J37" s="86"/>
      <c r="K37" s="86"/>
      <c r="L37" s="86"/>
      <c r="M37" s="86"/>
      <c r="N37" s="86"/>
      <c r="O37" s="86"/>
      <c r="P37" s="86"/>
      <c r="Q37" s="86"/>
      <c r="R37" s="86"/>
    </row>
    <row r="38" spans="1:18" x14ac:dyDescent="0.25">
      <c r="B38" s="9"/>
      <c r="D38" s="86" t="s">
        <v>46</v>
      </c>
      <c r="E38" s="86"/>
      <c r="F38" s="86"/>
      <c r="G38" s="86"/>
      <c r="H38" s="86"/>
      <c r="I38" s="86"/>
      <c r="J38" s="86"/>
      <c r="K38" s="86"/>
      <c r="L38" s="86"/>
      <c r="M38" s="86"/>
      <c r="N38" s="86"/>
      <c r="O38" s="86"/>
      <c r="P38" s="86"/>
      <c r="Q38" s="86"/>
      <c r="R38" s="86"/>
    </row>
    <row r="39" spans="1:18" x14ac:dyDescent="0.25">
      <c r="B39" s="9"/>
      <c r="D39" s="86" t="s">
        <v>47</v>
      </c>
      <c r="E39" s="86"/>
      <c r="F39" s="86"/>
      <c r="G39" s="86"/>
      <c r="H39" s="86"/>
      <c r="I39" s="86"/>
      <c r="J39" s="86"/>
      <c r="K39" s="86"/>
      <c r="L39" s="86"/>
      <c r="M39" s="86"/>
      <c r="N39" s="86"/>
      <c r="O39" s="86"/>
      <c r="P39" s="86"/>
      <c r="Q39" s="86"/>
      <c r="R39" s="86"/>
    </row>
    <row r="40" spans="1:18" x14ac:dyDescent="0.25">
      <c r="B40" s="9"/>
      <c r="D40" s="86" t="s">
        <v>48</v>
      </c>
      <c r="E40" s="86"/>
      <c r="F40" s="86"/>
      <c r="G40" s="86"/>
      <c r="H40" s="86"/>
      <c r="I40" s="86"/>
      <c r="J40" s="86"/>
      <c r="K40" s="86"/>
      <c r="L40" s="86"/>
      <c r="M40" s="86"/>
      <c r="N40" s="86"/>
      <c r="O40" s="86"/>
      <c r="P40" s="86"/>
      <c r="Q40" s="86"/>
      <c r="R40" s="86"/>
    </row>
    <row r="41" spans="1:18" x14ac:dyDescent="0.25">
      <c r="B41" s="9"/>
      <c r="D41" s="86" t="s">
        <v>49</v>
      </c>
      <c r="E41" s="86"/>
      <c r="F41" s="86"/>
      <c r="G41" s="86"/>
      <c r="H41" s="86"/>
      <c r="I41" s="86"/>
      <c r="J41" s="86"/>
      <c r="K41" s="86"/>
      <c r="L41" s="86"/>
      <c r="M41" s="86"/>
      <c r="N41" s="86"/>
      <c r="O41" s="86"/>
      <c r="P41" s="86"/>
      <c r="Q41" s="86"/>
      <c r="R41" s="86"/>
    </row>
    <row r="42" spans="1:18" x14ac:dyDescent="0.25">
      <c r="B42" s="9"/>
      <c r="D42" s="86" t="s">
        <v>50</v>
      </c>
      <c r="E42" s="86"/>
      <c r="F42" s="86"/>
      <c r="G42" s="86"/>
      <c r="H42" s="86"/>
      <c r="I42" s="86"/>
      <c r="J42" s="86"/>
      <c r="K42" s="86"/>
      <c r="L42" s="86"/>
      <c r="M42" s="86"/>
      <c r="N42" s="86"/>
      <c r="O42" s="86"/>
      <c r="P42" s="86"/>
      <c r="Q42" s="86"/>
      <c r="R42" s="86"/>
    </row>
    <row r="43" spans="1:18" x14ac:dyDescent="0.25">
      <c r="B43" s="9"/>
      <c r="C43" t="s">
        <v>51</v>
      </c>
      <c r="D43" s="86" t="s">
        <v>52</v>
      </c>
      <c r="E43" s="86"/>
      <c r="F43" s="86"/>
      <c r="G43" s="86"/>
      <c r="H43" s="86"/>
      <c r="I43" s="86"/>
      <c r="J43" s="86"/>
      <c r="K43" s="86"/>
      <c r="L43" s="86"/>
      <c r="M43" s="86"/>
      <c r="N43" s="86"/>
      <c r="O43" s="86"/>
      <c r="P43" s="86"/>
      <c r="Q43" s="86"/>
      <c r="R43" s="86"/>
    </row>
    <row r="44" spans="1:18" x14ac:dyDescent="0.25">
      <c r="B44" s="9"/>
      <c r="D44" s="25" t="s">
        <v>53</v>
      </c>
      <c r="E44" s="25"/>
      <c r="F44" s="25"/>
      <c r="G44" s="25"/>
      <c r="H44" s="25"/>
      <c r="I44" s="25"/>
      <c r="J44" s="25"/>
      <c r="K44" s="25"/>
      <c r="L44" s="25"/>
      <c r="M44" s="25"/>
      <c r="N44" s="25"/>
      <c r="O44" s="25"/>
      <c r="P44" s="25"/>
      <c r="Q44" s="25"/>
      <c r="R44" s="25"/>
    </row>
    <row r="46" spans="1:18" x14ac:dyDescent="0.25">
      <c r="A46" s="17">
        <f>B52*B54/B56</f>
        <v>18.425062005906646</v>
      </c>
      <c r="B46" t="s">
        <v>9</v>
      </c>
      <c r="C46" s="87" t="s">
        <v>28</v>
      </c>
      <c r="D46" s="87"/>
      <c r="E46" s="87"/>
      <c r="F46" s="87"/>
      <c r="G46" s="87"/>
      <c r="H46" s="87"/>
      <c r="I46" s="87"/>
      <c r="J46" s="87"/>
      <c r="K46" s="87"/>
      <c r="L46" s="87"/>
      <c r="M46" s="87"/>
      <c r="N46" s="87"/>
      <c r="O46" s="87"/>
      <c r="P46" s="87"/>
      <c r="Q46" s="87"/>
    </row>
    <row r="48" spans="1:18" x14ac:dyDescent="0.25">
      <c r="E48" s="18" t="s">
        <v>29</v>
      </c>
    </row>
    <row r="50" spans="1:30" x14ac:dyDescent="0.25">
      <c r="E50" s="18" t="s">
        <v>30</v>
      </c>
    </row>
    <row r="52" spans="1:30" ht="32.1" customHeight="1" x14ac:dyDescent="0.25">
      <c r="B52" s="35">
        <f>C86</f>
        <v>212487</v>
      </c>
      <c r="C52" t="s">
        <v>31</v>
      </c>
      <c r="D52" s="87" t="s">
        <v>32</v>
      </c>
      <c r="E52" s="87"/>
      <c r="F52" s="87"/>
      <c r="G52" s="87"/>
      <c r="H52" s="87"/>
      <c r="I52" s="87"/>
      <c r="J52" s="87"/>
      <c r="K52" s="87"/>
      <c r="L52" s="87"/>
      <c r="M52" s="87"/>
      <c r="N52" s="87"/>
      <c r="O52" s="87"/>
      <c r="P52" s="87"/>
      <c r="Q52" s="87"/>
    </row>
    <row r="53" spans="1:30" x14ac:dyDescent="0.25">
      <c r="A53" s="2"/>
      <c r="B53" s="2"/>
      <c r="C53" s="2"/>
      <c r="D53" s="19"/>
      <c r="E53" s="19"/>
      <c r="F53" s="19"/>
      <c r="G53" s="19"/>
      <c r="H53" s="19"/>
      <c r="I53" s="19"/>
      <c r="J53" s="19"/>
      <c r="K53" s="19"/>
      <c r="L53" s="19"/>
      <c r="M53" s="19"/>
      <c r="N53" s="19"/>
      <c r="O53" s="19"/>
      <c r="P53" s="19"/>
      <c r="Q53" s="19"/>
      <c r="R53" s="2"/>
      <c r="S53" s="2"/>
      <c r="T53" s="2"/>
      <c r="U53" s="2"/>
      <c r="V53" s="2"/>
      <c r="W53" s="2"/>
      <c r="X53" s="2"/>
      <c r="Y53" s="2"/>
      <c r="Z53" s="2"/>
      <c r="AA53" s="2"/>
      <c r="AB53" s="2"/>
      <c r="AC53" s="2"/>
      <c r="AD53" s="2"/>
    </row>
    <row r="54" spans="1:30" ht="27.6" customHeight="1" x14ac:dyDescent="0.25">
      <c r="B54" s="17">
        <f>(C74+C77)/E75</f>
        <v>0.64908050914387383</v>
      </c>
      <c r="C54" t="s">
        <v>33</v>
      </c>
      <c r="D54" s="87" t="s">
        <v>34</v>
      </c>
      <c r="E54" s="87"/>
      <c r="F54" s="87"/>
      <c r="G54" s="87"/>
      <c r="H54" s="87"/>
      <c r="I54" s="87"/>
      <c r="J54" s="87"/>
      <c r="K54" s="87"/>
      <c r="L54" s="87"/>
      <c r="M54" s="87"/>
      <c r="N54" s="87"/>
      <c r="O54" s="87"/>
      <c r="P54" s="87"/>
      <c r="Q54" s="87"/>
    </row>
    <row r="56" spans="1:30" x14ac:dyDescent="0.25">
      <c r="B56" s="9">
        <f>B6</f>
        <v>7485.52</v>
      </c>
      <c r="C56" t="s">
        <v>35</v>
      </c>
      <c r="D56" s="18" t="s">
        <v>36</v>
      </c>
    </row>
    <row r="59" spans="1:30" x14ac:dyDescent="0.25">
      <c r="B59" s="36" t="s">
        <v>63</v>
      </c>
      <c r="C59" s="20"/>
      <c r="D59" s="20"/>
      <c r="E59" s="20"/>
      <c r="F59" s="20"/>
    </row>
    <row r="60" spans="1:30" x14ac:dyDescent="0.25">
      <c r="B60">
        <v>2221</v>
      </c>
      <c r="C60" s="7">
        <v>14600</v>
      </c>
      <c r="D60" s="66" t="s">
        <v>143</v>
      </c>
      <c r="E60" s="20"/>
      <c r="F60" s="20"/>
    </row>
    <row r="61" spans="1:30" x14ac:dyDescent="0.25">
      <c r="B61">
        <v>2222</v>
      </c>
      <c r="C61" s="7">
        <v>3600</v>
      </c>
      <c r="D61" s="68" t="s">
        <v>37</v>
      </c>
    </row>
    <row r="62" spans="1:30" x14ac:dyDescent="0.25">
      <c r="B62">
        <v>2223</v>
      </c>
      <c r="C62" s="7">
        <v>23400</v>
      </c>
      <c r="D62" s="69" t="s">
        <v>145</v>
      </c>
    </row>
    <row r="63" spans="1:30" x14ac:dyDescent="0.25">
      <c r="B63">
        <v>2224</v>
      </c>
      <c r="C63" s="7">
        <v>1800</v>
      </c>
      <c r="D63" s="70" t="s">
        <v>142</v>
      </c>
    </row>
    <row r="64" spans="1:30" x14ac:dyDescent="0.25">
      <c r="B64">
        <v>2239</v>
      </c>
      <c r="C64" s="64">
        <v>9500</v>
      </c>
      <c r="D64" s="70" t="s">
        <v>64</v>
      </c>
    </row>
    <row r="65" spans="1:8" x14ac:dyDescent="0.25">
      <c r="A65" s="2"/>
      <c r="B65" s="2">
        <v>2241</v>
      </c>
      <c r="C65" s="65">
        <v>1000</v>
      </c>
      <c r="D65" s="71" t="s">
        <v>65</v>
      </c>
      <c r="E65" s="2"/>
      <c r="F65" s="2"/>
    </row>
    <row r="66" spans="1:8" x14ac:dyDescent="0.25">
      <c r="B66">
        <v>2243</v>
      </c>
      <c r="C66" s="64">
        <v>4580</v>
      </c>
      <c r="D66" s="70" t="s">
        <v>66</v>
      </c>
      <c r="E66" s="21"/>
    </row>
    <row r="67" spans="1:8" x14ac:dyDescent="0.25">
      <c r="B67">
        <v>2244</v>
      </c>
      <c r="C67" s="64">
        <v>3410</v>
      </c>
      <c r="D67" s="70" t="s">
        <v>67</v>
      </c>
    </row>
    <row r="68" spans="1:8" x14ac:dyDescent="0.25">
      <c r="B68">
        <v>2249</v>
      </c>
      <c r="C68" s="64">
        <v>820</v>
      </c>
      <c r="D68" s="70" t="s">
        <v>68</v>
      </c>
    </row>
    <row r="69" spans="1:8" x14ac:dyDescent="0.25">
      <c r="B69">
        <v>2264</v>
      </c>
      <c r="C69" s="64">
        <v>1200</v>
      </c>
      <c r="D69" s="70" t="s">
        <v>146</v>
      </c>
    </row>
    <row r="70" spans="1:8" x14ac:dyDescent="0.25">
      <c r="B70">
        <v>2341</v>
      </c>
      <c r="C70" s="64">
        <v>900</v>
      </c>
      <c r="D70" s="70" t="s">
        <v>69</v>
      </c>
    </row>
    <row r="71" spans="1:8" x14ac:dyDescent="0.25">
      <c r="B71">
        <v>2350</v>
      </c>
      <c r="C71" s="64">
        <v>11800</v>
      </c>
      <c r="D71" s="70" t="s">
        <v>144</v>
      </c>
    </row>
    <row r="72" spans="1:8" x14ac:dyDescent="0.25">
      <c r="A72" s="37" t="s">
        <v>70</v>
      </c>
      <c r="B72" s="37"/>
      <c r="C72" s="38">
        <f>SUM(C60:C71)</f>
        <v>76610</v>
      </c>
      <c r="D72" s="85"/>
      <c r="E72" s="85"/>
      <c r="F72" s="85"/>
      <c r="G72" s="85"/>
    </row>
    <row r="73" spans="1:8" x14ac:dyDescent="0.25">
      <c r="C73" s="22"/>
      <c r="D73" s="85"/>
      <c r="E73" s="85"/>
      <c r="F73" s="85"/>
      <c r="G73" s="85"/>
    </row>
    <row r="74" spans="1:8" x14ac:dyDescent="0.25">
      <c r="C74" s="39">
        <v>130944</v>
      </c>
      <c r="D74" s="68" t="s">
        <v>147</v>
      </c>
      <c r="E74" s="21"/>
      <c r="F74" s="21"/>
      <c r="G74" s="21"/>
    </row>
    <row r="75" spans="1:8" x14ac:dyDescent="0.25">
      <c r="A75" s="37" t="s">
        <v>78</v>
      </c>
      <c r="B75" s="37"/>
      <c r="C75" s="38">
        <f>C74</f>
        <v>130944</v>
      </c>
      <c r="D75" s="70"/>
      <c r="E75" s="72">
        <v>453612.45</v>
      </c>
      <c r="F75" s="21"/>
      <c r="G75" s="21"/>
    </row>
    <row r="76" spans="1:8" x14ac:dyDescent="0.25">
      <c r="C76" s="22"/>
      <c r="D76" s="70"/>
      <c r="E76" s="21"/>
      <c r="F76" s="21"/>
      <c r="G76" s="21"/>
    </row>
    <row r="77" spans="1:8" x14ac:dyDescent="0.25">
      <c r="B77">
        <v>1000</v>
      </c>
      <c r="C77" s="64">
        <v>163487</v>
      </c>
      <c r="D77" s="68" t="s">
        <v>151</v>
      </c>
      <c r="H77" s="67"/>
    </row>
    <row r="78" spans="1:8" x14ac:dyDescent="0.25">
      <c r="B78">
        <v>2210</v>
      </c>
      <c r="C78" s="64">
        <v>3300</v>
      </c>
      <c r="D78" s="66" t="s">
        <v>71</v>
      </c>
    </row>
    <row r="79" spans="1:8" x14ac:dyDescent="0.25">
      <c r="B79">
        <v>2233</v>
      </c>
      <c r="C79" s="64">
        <v>2400</v>
      </c>
      <c r="D79" s="66" t="s">
        <v>148</v>
      </c>
    </row>
    <row r="80" spans="1:8" x14ac:dyDescent="0.25">
      <c r="B80">
        <v>2234</v>
      </c>
      <c r="C80" s="64">
        <v>1000</v>
      </c>
      <c r="D80" s="70" t="s">
        <v>72</v>
      </c>
    </row>
    <row r="81" spans="1:4" x14ac:dyDescent="0.25">
      <c r="B81">
        <v>2311</v>
      </c>
      <c r="C81" s="64">
        <v>11500</v>
      </c>
      <c r="D81" s="70" t="s">
        <v>73</v>
      </c>
    </row>
    <row r="82" spans="1:4" x14ac:dyDescent="0.25">
      <c r="B82">
        <v>2312</v>
      </c>
      <c r="C82" s="64">
        <v>13800</v>
      </c>
      <c r="D82" s="70" t="s">
        <v>74</v>
      </c>
    </row>
    <row r="83" spans="1:4" x14ac:dyDescent="0.25">
      <c r="B83">
        <v>2322</v>
      </c>
      <c r="C83" s="64">
        <v>1200</v>
      </c>
      <c r="D83" s="70" t="s">
        <v>75</v>
      </c>
    </row>
    <row r="84" spans="1:4" x14ac:dyDescent="0.25">
      <c r="B84">
        <v>2390</v>
      </c>
      <c r="C84" s="64">
        <v>400</v>
      </c>
      <c r="D84" s="66" t="s">
        <v>149</v>
      </c>
    </row>
    <row r="85" spans="1:4" x14ac:dyDescent="0.25">
      <c r="B85">
        <v>5239</v>
      </c>
      <c r="C85" s="64">
        <v>15400</v>
      </c>
      <c r="D85" s="66" t="s">
        <v>150</v>
      </c>
    </row>
    <row r="86" spans="1:4" x14ac:dyDescent="0.25">
      <c r="A86" s="37" t="s">
        <v>76</v>
      </c>
      <c r="B86" s="37"/>
      <c r="C86" s="38">
        <f>SUM(C77:C85)</f>
        <v>212487</v>
      </c>
    </row>
    <row r="88" spans="1:4" x14ac:dyDescent="0.25">
      <c r="C88" s="26" t="s">
        <v>77</v>
      </c>
    </row>
    <row r="89" spans="1:4" x14ac:dyDescent="0.25">
      <c r="C89" s="40">
        <v>375000</v>
      </c>
    </row>
  </sheetData>
  <mergeCells count="20">
    <mergeCell ref="H3:H4"/>
    <mergeCell ref="D4:G4"/>
    <mergeCell ref="D23:R23"/>
    <mergeCell ref="D24:R24"/>
    <mergeCell ref="D25:R25"/>
    <mergeCell ref="D26:R26"/>
    <mergeCell ref="D27:R27"/>
    <mergeCell ref="D28:R28"/>
    <mergeCell ref="D37:R37"/>
    <mergeCell ref="D38:R38"/>
    <mergeCell ref="D39:R39"/>
    <mergeCell ref="D40:R40"/>
    <mergeCell ref="D72:G72"/>
    <mergeCell ref="D73:G73"/>
    <mergeCell ref="D41:R41"/>
    <mergeCell ref="D42:R42"/>
    <mergeCell ref="D43:R43"/>
    <mergeCell ref="C46:Q46"/>
    <mergeCell ref="D52:Q52"/>
    <mergeCell ref="D54:Q5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89"/>
  <sheetViews>
    <sheetView workbookViewId="0">
      <selection activeCell="L3" sqref="L3"/>
    </sheetView>
  </sheetViews>
  <sheetFormatPr defaultColWidth="8.85546875" defaultRowHeight="15" x14ac:dyDescent="0.25"/>
  <cols>
    <col min="1" max="1" width="14.85546875" customWidth="1"/>
    <col min="2" max="2" width="12.85546875" bestFit="1" customWidth="1"/>
    <col min="3" max="3" width="17.7109375" customWidth="1"/>
    <col min="4" max="4" width="26.7109375" customWidth="1"/>
    <col min="5" max="5" width="12.42578125" bestFit="1" customWidth="1"/>
    <col min="7" max="7" width="12" customWidth="1"/>
    <col min="11" max="11" width="13" customWidth="1"/>
    <col min="12" max="13" width="9.28515625" bestFit="1" customWidth="1"/>
    <col min="14" max="14" width="9.140625" bestFit="1" customWidth="1"/>
    <col min="15" max="15" width="10.42578125" customWidth="1"/>
  </cols>
  <sheetData>
    <row r="1" spans="1:18" x14ac:dyDescent="0.25">
      <c r="A1" s="1" t="s">
        <v>0</v>
      </c>
    </row>
    <row r="2" spans="1:18" x14ac:dyDescent="0.25">
      <c r="C2" s="2"/>
      <c r="D2" s="2"/>
      <c r="E2" s="2"/>
      <c r="N2" s="24" t="s">
        <v>38</v>
      </c>
      <c r="O2" s="28" t="s">
        <v>58</v>
      </c>
      <c r="P2" t="s">
        <v>59</v>
      </c>
    </row>
    <row r="3" spans="1:18" ht="15.75" thickBot="1" x14ac:dyDescent="0.3">
      <c r="B3" s="3">
        <f>(((A14/B6+B10)*B8)+B12)/12</f>
        <v>739.57168906048184</v>
      </c>
      <c r="C3" s="4" t="s">
        <v>1</v>
      </c>
      <c r="D3" s="29" t="s">
        <v>57</v>
      </c>
      <c r="E3" s="29"/>
      <c r="F3" s="29"/>
      <c r="G3" s="29"/>
      <c r="H3" s="88" t="s">
        <v>2</v>
      </c>
      <c r="K3" s="5" t="s">
        <v>3</v>
      </c>
      <c r="L3" s="6">
        <f>B3/B8</f>
        <v>5.025629852272913</v>
      </c>
      <c r="N3" s="30">
        <f>L3*B8</f>
        <v>739.57168906048184</v>
      </c>
      <c r="O3" s="31">
        <f>N3/4</f>
        <v>184.89292226512046</v>
      </c>
      <c r="P3" s="32">
        <f>O3/40</f>
        <v>4.6223230566280114</v>
      </c>
      <c r="R3" s="33"/>
    </row>
    <row r="4" spans="1:18" x14ac:dyDescent="0.25">
      <c r="B4" s="5" t="s">
        <v>4</v>
      </c>
      <c r="C4" s="4"/>
      <c r="D4" s="89">
        <v>12</v>
      </c>
      <c r="E4" s="89"/>
      <c r="F4" s="89"/>
      <c r="G4" s="89"/>
      <c r="H4" s="88"/>
      <c r="K4" s="5" t="s">
        <v>5</v>
      </c>
      <c r="L4" s="8">
        <f>L3*1.21</f>
        <v>6.0810121212502244</v>
      </c>
      <c r="N4" s="30">
        <f>L4*B8</f>
        <v>894.88174376318295</v>
      </c>
      <c r="O4" s="31">
        <f>O3*1.21</f>
        <v>223.72043594079574</v>
      </c>
      <c r="P4" s="32">
        <f>O4/40</f>
        <v>5.5930108985198936</v>
      </c>
      <c r="R4" s="33"/>
    </row>
    <row r="5" spans="1:18" x14ac:dyDescent="0.25">
      <c r="C5" s="2"/>
      <c r="D5" s="2"/>
      <c r="E5" s="2"/>
      <c r="K5" s="32"/>
      <c r="O5" s="33"/>
    </row>
    <row r="6" spans="1:18" x14ac:dyDescent="0.25">
      <c r="B6" s="23">
        <v>7485.52</v>
      </c>
      <c r="C6" s="63" t="s">
        <v>6</v>
      </c>
      <c r="D6" s="10" t="s">
        <v>7</v>
      </c>
      <c r="O6" s="33"/>
    </row>
    <row r="7" spans="1:18" x14ac:dyDescent="0.25">
      <c r="B7" s="7"/>
      <c r="D7" s="10"/>
      <c r="O7" s="33"/>
    </row>
    <row r="8" spans="1:18" x14ac:dyDescent="0.25">
      <c r="A8" s="11">
        <f>B8/B6</f>
        <v>1.9659288867039295E-2</v>
      </c>
      <c r="B8" s="9">
        <f>'Telpas platiba'!D32</f>
        <v>147.16</v>
      </c>
      <c r="C8" s="63" t="s">
        <v>8</v>
      </c>
      <c r="D8" s="12" t="s">
        <v>154</v>
      </c>
      <c r="E8" s="12"/>
      <c r="L8" s="32"/>
    </row>
    <row r="9" spans="1:18" x14ac:dyDescent="0.25">
      <c r="B9" s="7"/>
      <c r="D9" s="10"/>
    </row>
    <row r="10" spans="1:18" x14ac:dyDescent="0.25">
      <c r="B10" s="9">
        <f>A46</f>
        <v>18.425062005906646</v>
      </c>
      <c r="C10" t="s">
        <v>9</v>
      </c>
      <c r="D10" s="12" t="s">
        <v>10</v>
      </c>
    </row>
    <row r="11" spans="1:18" x14ac:dyDescent="0.25">
      <c r="C11" s="12"/>
    </row>
    <row r="12" spans="1:18" ht="45" x14ac:dyDescent="0.25">
      <c r="B12" s="34">
        <v>28</v>
      </c>
      <c r="C12" s="26" t="s">
        <v>54</v>
      </c>
      <c r="D12" s="27" t="s">
        <v>55</v>
      </c>
    </row>
    <row r="13" spans="1:18" x14ac:dyDescent="0.25">
      <c r="C13" s="12"/>
    </row>
    <row r="14" spans="1:18" x14ac:dyDescent="0.25">
      <c r="A14" s="9">
        <f>B23+B28+B30+B32+B34+B35+B36</f>
        <v>312088</v>
      </c>
      <c r="B14" t="s">
        <v>11</v>
      </c>
      <c r="C14" t="s">
        <v>12</v>
      </c>
    </row>
    <row r="16" spans="1:18" x14ac:dyDescent="0.25">
      <c r="D16" s="10" t="s">
        <v>13</v>
      </c>
    </row>
    <row r="17" spans="1:18" x14ac:dyDescent="0.25">
      <c r="D17" s="13"/>
    </row>
    <row r="18" spans="1:18" x14ac:dyDescent="0.25">
      <c r="D18" s="14" t="s">
        <v>56</v>
      </c>
    </row>
    <row r="19" spans="1:18" x14ac:dyDescent="0.25">
      <c r="D19" s="15"/>
    </row>
    <row r="20" spans="1:18" x14ac:dyDescent="0.25">
      <c r="D20" s="16" t="s">
        <v>14</v>
      </c>
    </row>
    <row r="23" spans="1:18" x14ac:dyDescent="0.25">
      <c r="B23" s="9">
        <f>C72*0.4</f>
        <v>30644</v>
      </c>
      <c r="C23" t="s">
        <v>15</v>
      </c>
      <c r="D23" s="86" t="s">
        <v>39</v>
      </c>
      <c r="E23" s="86"/>
      <c r="F23" s="86"/>
      <c r="G23" s="86"/>
      <c r="H23" s="86"/>
      <c r="I23" s="86"/>
      <c r="J23" s="86"/>
      <c r="K23" s="86"/>
      <c r="L23" s="86"/>
      <c r="M23" s="86"/>
      <c r="N23" s="86"/>
      <c r="O23" s="86"/>
      <c r="P23" s="86"/>
      <c r="Q23" s="86"/>
      <c r="R23" s="86"/>
    </row>
    <row r="24" spans="1:18" x14ac:dyDescent="0.25">
      <c r="B24" s="9"/>
      <c r="D24" s="86" t="s">
        <v>60</v>
      </c>
      <c r="E24" s="86"/>
      <c r="F24" s="86"/>
      <c r="G24" s="86"/>
      <c r="H24" s="86"/>
      <c r="I24" s="86"/>
      <c r="J24" s="86"/>
      <c r="K24" s="86"/>
      <c r="L24" s="86"/>
      <c r="M24" s="86"/>
      <c r="N24" s="86"/>
      <c r="O24" s="86"/>
      <c r="P24" s="86"/>
      <c r="Q24" s="86"/>
      <c r="R24" s="86"/>
    </row>
    <row r="25" spans="1:18" x14ac:dyDescent="0.25">
      <c r="A25" s="24"/>
      <c r="B25" s="9"/>
      <c r="D25" s="86" t="s">
        <v>40</v>
      </c>
      <c r="E25" s="86"/>
      <c r="F25" s="86"/>
      <c r="G25" s="86"/>
      <c r="H25" s="86"/>
      <c r="I25" s="86"/>
      <c r="J25" s="86"/>
      <c r="K25" s="86"/>
      <c r="L25" s="86"/>
      <c r="M25" s="86"/>
      <c r="N25" s="86"/>
      <c r="O25" s="86"/>
      <c r="P25" s="86"/>
      <c r="Q25" s="86"/>
      <c r="R25" s="86"/>
    </row>
    <row r="26" spans="1:18" x14ac:dyDescent="0.25">
      <c r="A26" s="24" t="s">
        <v>15</v>
      </c>
      <c r="B26" s="9"/>
      <c r="D26" s="86" t="s">
        <v>61</v>
      </c>
      <c r="E26" s="86"/>
      <c r="F26" s="86"/>
      <c r="G26" s="86"/>
      <c r="H26" s="86"/>
      <c r="I26" s="86"/>
      <c r="J26" s="86"/>
      <c r="K26" s="86"/>
      <c r="L26" s="86"/>
      <c r="M26" s="86"/>
      <c r="N26" s="86"/>
      <c r="O26" s="86"/>
      <c r="P26" s="86"/>
      <c r="Q26" s="86"/>
      <c r="R26" s="86"/>
    </row>
    <row r="27" spans="1:18" x14ac:dyDescent="0.25">
      <c r="B27" s="7"/>
      <c r="D27" s="86" t="s">
        <v>62</v>
      </c>
      <c r="E27" s="86"/>
      <c r="F27" s="86"/>
      <c r="G27" s="86"/>
      <c r="H27" s="86"/>
      <c r="I27" s="86"/>
      <c r="J27" s="86"/>
      <c r="K27" s="86"/>
      <c r="L27" s="86"/>
      <c r="M27" s="86"/>
      <c r="N27" s="86"/>
      <c r="O27" s="86"/>
      <c r="P27" s="86"/>
      <c r="Q27" s="86"/>
      <c r="R27" s="86"/>
    </row>
    <row r="28" spans="1:18" x14ac:dyDescent="0.25">
      <c r="B28" s="9">
        <f>C75</f>
        <v>130944</v>
      </c>
      <c r="C28" t="s">
        <v>16</v>
      </c>
      <c r="D28" s="86" t="s">
        <v>41</v>
      </c>
      <c r="E28" s="86"/>
      <c r="F28" s="86"/>
      <c r="G28" s="86"/>
      <c r="H28" s="86"/>
      <c r="I28" s="86"/>
      <c r="J28" s="86"/>
      <c r="K28" s="86"/>
      <c r="L28" s="86"/>
      <c r="M28" s="86"/>
      <c r="N28" s="86"/>
      <c r="O28" s="86"/>
      <c r="P28" s="86"/>
      <c r="Q28" s="86"/>
      <c r="R28" s="86"/>
    </row>
    <row r="29" spans="1:18" x14ac:dyDescent="0.25">
      <c r="B29" s="7"/>
      <c r="D29" t="s">
        <v>42</v>
      </c>
    </row>
    <row r="30" spans="1:18" x14ac:dyDescent="0.25">
      <c r="B30" s="9">
        <f>C89*0.4</f>
        <v>150000</v>
      </c>
      <c r="C30" t="s">
        <v>17</v>
      </c>
      <c r="D30" t="s">
        <v>18</v>
      </c>
    </row>
    <row r="31" spans="1:18" x14ac:dyDescent="0.25">
      <c r="B31" s="7"/>
      <c r="D31" t="s">
        <v>19</v>
      </c>
    </row>
    <row r="32" spans="1:18" x14ac:dyDescent="0.25">
      <c r="B32" s="9"/>
      <c r="C32" t="s">
        <v>20</v>
      </c>
      <c r="D32" t="s">
        <v>21</v>
      </c>
    </row>
    <row r="33" spans="1:18" x14ac:dyDescent="0.25">
      <c r="B33" s="7"/>
      <c r="D33" t="s">
        <v>22</v>
      </c>
    </row>
    <row r="34" spans="1:18" x14ac:dyDescent="0.25">
      <c r="A34" s="24" t="s">
        <v>15</v>
      </c>
      <c r="B34" s="9">
        <v>500</v>
      </c>
      <c r="C34" t="s">
        <v>23</v>
      </c>
      <c r="D34" t="s">
        <v>24</v>
      </c>
    </row>
    <row r="35" spans="1:18" ht="30" x14ac:dyDescent="0.25">
      <c r="B35" s="9">
        <v>0</v>
      </c>
      <c r="C35" s="26" t="s">
        <v>43</v>
      </c>
      <c r="D35" t="s">
        <v>25</v>
      </c>
    </row>
    <row r="36" spans="1:18" x14ac:dyDescent="0.25">
      <c r="B36" s="9"/>
      <c r="C36" t="s">
        <v>26</v>
      </c>
      <c r="D36" t="s">
        <v>27</v>
      </c>
    </row>
    <row r="37" spans="1:18" x14ac:dyDescent="0.25">
      <c r="B37" s="9"/>
      <c r="C37" t="s">
        <v>44</v>
      </c>
      <c r="D37" s="86" t="s">
        <v>45</v>
      </c>
      <c r="E37" s="86"/>
      <c r="F37" s="86"/>
      <c r="G37" s="86"/>
      <c r="H37" s="86"/>
      <c r="I37" s="86"/>
      <c r="J37" s="86"/>
      <c r="K37" s="86"/>
      <c r="L37" s="86"/>
      <c r="M37" s="86"/>
      <c r="N37" s="86"/>
      <c r="O37" s="86"/>
      <c r="P37" s="86"/>
      <c r="Q37" s="86"/>
      <c r="R37" s="86"/>
    </row>
    <row r="38" spans="1:18" x14ac:dyDescent="0.25">
      <c r="B38" s="9"/>
      <c r="D38" s="86" t="s">
        <v>46</v>
      </c>
      <c r="E38" s="86"/>
      <c r="F38" s="86"/>
      <c r="G38" s="86"/>
      <c r="H38" s="86"/>
      <c r="I38" s="86"/>
      <c r="J38" s="86"/>
      <c r="K38" s="86"/>
      <c r="L38" s="86"/>
      <c r="M38" s="86"/>
      <c r="N38" s="86"/>
      <c r="O38" s="86"/>
      <c r="P38" s="86"/>
      <c r="Q38" s="86"/>
      <c r="R38" s="86"/>
    </row>
    <row r="39" spans="1:18" x14ac:dyDescent="0.25">
      <c r="B39" s="9"/>
      <c r="D39" s="86" t="s">
        <v>47</v>
      </c>
      <c r="E39" s="86"/>
      <c r="F39" s="86"/>
      <c r="G39" s="86"/>
      <c r="H39" s="86"/>
      <c r="I39" s="86"/>
      <c r="J39" s="86"/>
      <c r="K39" s="86"/>
      <c r="L39" s="86"/>
      <c r="M39" s="86"/>
      <c r="N39" s="86"/>
      <c r="O39" s="86"/>
      <c r="P39" s="86"/>
      <c r="Q39" s="86"/>
      <c r="R39" s="86"/>
    </row>
    <row r="40" spans="1:18" x14ac:dyDescent="0.25">
      <c r="B40" s="9"/>
      <c r="D40" s="86" t="s">
        <v>48</v>
      </c>
      <c r="E40" s="86"/>
      <c r="F40" s="86"/>
      <c r="G40" s="86"/>
      <c r="H40" s="86"/>
      <c r="I40" s="86"/>
      <c r="J40" s="86"/>
      <c r="K40" s="86"/>
      <c r="L40" s="86"/>
      <c r="M40" s="86"/>
      <c r="N40" s="86"/>
      <c r="O40" s="86"/>
      <c r="P40" s="86"/>
      <c r="Q40" s="86"/>
      <c r="R40" s="86"/>
    </row>
    <row r="41" spans="1:18" x14ac:dyDescent="0.25">
      <c r="B41" s="9"/>
      <c r="D41" s="86" t="s">
        <v>49</v>
      </c>
      <c r="E41" s="86"/>
      <c r="F41" s="86"/>
      <c r="G41" s="86"/>
      <c r="H41" s="86"/>
      <c r="I41" s="86"/>
      <c r="J41" s="86"/>
      <c r="K41" s="86"/>
      <c r="L41" s="86"/>
      <c r="M41" s="86"/>
      <c r="N41" s="86"/>
      <c r="O41" s="86"/>
      <c r="P41" s="86"/>
      <c r="Q41" s="86"/>
      <c r="R41" s="86"/>
    </row>
    <row r="42" spans="1:18" x14ac:dyDescent="0.25">
      <c r="B42" s="9"/>
      <c r="D42" s="86" t="s">
        <v>50</v>
      </c>
      <c r="E42" s="86"/>
      <c r="F42" s="86"/>
      <c r="G42" s="86"/>
      <c r="H42" s="86"/>
      <c r="I42" s="86"/>
      <c r="J42" s="86"/>
      <c r="K42" s="86"/>
      <c r="L42" s="86"/>
      <c r="M42" s="86"/>
      <c r="N42" s="86"/>
      <c r="O42" s="86"/>
      <c r="P42" s="86"/>
      <c r="Q42" s="86"/>
      <c r="R42" s="86"/>
    </row>
    <row r="43" spans="1:18" x14ac:dyDescent="0.25">
      <c r="B43" s="9"/>
      <c r="C43" t="s">
        <v>51</v>
      </c>
      <c r="D43" s="86" t="s">
        <v>52</v>
      </c>
      <c r="E43" s="86"/>
      <c r="F43" s="86"/>
      <c r="G43" s="86"/>
      <c r="H43" s="86"/>
      <c r="I43" s="86"/>
      <c r="J43" s="86"/>
      <c r="K43" s="86"/>
      <c r="L43" s="86"/>
      <c r="M43" s="86"/>
      <c r="N43" s="86"/>
      <c r="O43" s="86"/>
      <c r="P43" s="86"/>
      <c r="Q43" s="86"/>
      <c r="R43" s="86"/>
    </row>
    <row r="44" spans="1:18" x14ac:dyDescent="0.25">
      <c r="B44" s="9"/>
      <c r="D44" s="42" t="s">
        <v>53</v>
      </c>
      <c r="E44" s="42"/>
      <c r="F44" s="42"/>
      <c r="G44" s="42"/>
      <c r="H44" s="42"/>
      <c r="I44" s="42"/>
      <c r="J44" s="42"/>
      <c r="K44" s="42"/>
      <c r="L44" s="42"/>
      <c r="M44" s="42"/>
      <c r="N44" s="42"/>
      <c r="O44" s="42"/>
      <c r="P44" s="42"/>
      <c r="Q44" s="42"/>
      <c r="R44" s="42"/>
    </row>
    <row r="46" spans="1:18" x14ac:dyDescent="0.25">
      <c r="A46" s="17">
        <f>B52*B54/B56</f>
        <v>18.425062005906646</v>
      </c>
      <c r="B46" t="s">
        <v>9</v>
      </c>
      <c r="C46" s="87" t="s">
        <v>28</v>
      </c>
      <c r="D46" s="87"/>
      <c r="E46" s="87"/>
      <c r="F46" s="87"/>
      <c r="G46" s="87"/>
      <c r="H46" s="87"/>
      <c r="I46" s="87"/>
      <c r="J46" s="87"/>
      <c r="K46" s="87"/>
      <c r="L46" s="87"/>
      <c r="M46" s="87"/>
      <c r="N46" s="87"/>
      <c r="O46" s="87"/>
      <c r="P46" s="87"/>
      <c r="Q46" s="87"/>
    </row>
    <row r="48" spans="1:18" x14ac:dyDescent="0.25">
      <c r="E48" s="18" t="s">
        <v>29</v>
      </c>
    </row>
    <row r="50" spans="1:30" x14ac:dyDescent="0.25">
      <c r="E50" s="18" t="s">
        <v>30</v>
      </c>
    </row>
    <row r="52" spans="1:30" ht="32.1" customHeight="1" x14ac:dyDescent="0.25">
      <c r="B52" s="35">
        <f>C86</f>
        <v>212487</v>
      </c>
      <c r="C52" t="s">
        <v>31</v>
      </c>
      <c r="D52" s="87" t="s">
        <v>32</v>
      </c>
      <c r="E52" s="87"/>
      <c r="F52" s="87"/>
      <c r="G52" s="87"/>
      <c r="H52" s="87"/>
      <c r="I52" s="87"/>
      <c r="J52" s="87"/>
      <c r="K52" s="87"/>
      <c r="L52" s="87"/>
      <c r="M52" s="87"/>
      <c r="N52" s="87"/>
      <c r="O52" s="87"/>
      <c r="P52" s="87"/>
      <c r="Q52" s="87"/>
    </row>
    <row r="53" spans="1:30" x14ac:dyDescent="0.25">
      <c r="A53" s="2"/>
      <c r="B53" s="2"/>
      <c r="C53" s="2"/>
      <c r="D53" s="19"/>
      <c r="E53" s="19"/>
      <c r="F53" s="19"/>
      <c r="G53" s="19"/>
      <c r="H53" s="19"/>
      <c r="I53" s="19"/>
      <c r="J53" s="19"/>
      <c r="K53" s="19"/>
      <c r="L53" s="19"/>
      <c r="M53" s="19"/>
      <c r="N53" s="19"/>
      <c r="O53" s="19"/>
      <c r="P53" s="19"/>
      <c r="Q53" s="19"/>
      <c r="R53" s="2"/>
      <c r="S53" s="2"/>
      <c r="T53" s="2"/>
      <c r="U53" s="2"/>
      <c r="V53" s="2"/>
      <c r="W53" s="2"/>
      <c r="X53" s="2"/>
      <c r="Y53" s="2"/>
      <c r="Z53" s="2"/>
      <c r="AA53" s="2"/>
      <c r="AB53" s="2"/>
      <c r="AC53" s="2"/>
      <c r="AD53" s="2"/>
    </row>
    <row r="54" spans="1:30" ht="27.6" customHeight="1" x14ac:dyDescent="0.25">
      <c r="B54" s="17">
        <f>(C74+C77)/E75</f>
        <v>0.64908050914387383</v>
      </c>
      <c r="C54" t="s">
        <v>33</v>
      </c>
      <c r="D54" s="87" t="s">
        <v>34</v>
      </c>
      <c r="E54" s="87"/>
      <c r="F54" s="87"/>
      <c r="G54" s="87"/>
      <c r="H54" s="87"/>
      <c r="I54" s="87"/>
      <c r="J54" s="87"/>
      <c r="K54" s="87"/>
      <c r="L54" s="87"/>
      <c r="M54" s="87"/>
      <c r="N54" s="87"/>
      <c r="O54" s="87"/>
      <c r="P54" s="87"/>
      <c r="Q54" s="87"/>
    </row>
    <row r="56" spans="1:30" x14ac:dyDescent="0.25">
      <c r="B56" s="9">
        <f>B6</f>
        <v>7485.52</v>
      </c>
      <c r="C56" t="s">
        <v>35</v>
      </c>
      <c r="D56" s="18" t="s">
        <v>36</v>
      </c>
    </row>
    <row r="59" spans="1:30" x14ac:dyDescent="0.25">
      <c r="B59" s="36" t="s">
        <v>63</v>
      </c>
      <c r="C59" s="20"/>
      <c r="D59" s="20"/>
      <c r="E59" s="20"/>
      <c r="F59" s="20"/>
    </row>
    <row r="60" spans="1:30" x14ac:dyDescent="0.25">
      <c r="B60">
        <v>2221</v>
      </c>
      <c r="C60" s="7">
        <v>14600</v>
      </c>
      <c r="D60" s="66" t="s">
        <v>143</v>
      </c>
      <c r="E60" s="20"/>
      <c r="F60" s="20"/>
    </row>
    <row r="61" spans="1:30" x14ac:dyDescent="0.25">
      <c r="B61">
        <v>2222</v>
      </c>
      <c r="C61" s="7">
        <v>3600</v>
      </c>
      <c r="D61" s="68" t="s">
        <v>37</v>
      </c>
    </row>
    <row r="62" spans="1:30" x14ac:dyDescent="0.25">
      <c r="B62">
        <v>2223</v>
      </c>
      <c r="C62" s="7">
        <v>23400</v>
      </c>
      <c r="D62" s="69" t="s">
        <v>145</v>
      </c>
    </row>
    <row r="63" spans="1:30" x14ac:dyDescent="0.25">
      <c r="B63">
        <v>2224</v>
      </c>
      <c r="C63" s="7">
        <v>1800</v>
      </c>
      <c r="D63" s="70" t="s">
        <v>142</v>
      </c>
    </row>
    <row r="64" spans="1:30" x14ac:dyDescent="0.25">
      <c r="B64">
        <v>2239</v>
      </c>
      <c r="C64" s="64">
        <v>9500</v>
      </c>
      <c r="D64" s="70" t="s">
        <v>64</v>
      </c>
    </row>
    <row r="65" spans="1:8" x14ac:dyDescent="0.25">
      <c r="A65" s="2"/>
      <c r="B65" s="2">
        <v>2241</v>
      </c>
      <c r="C65" s="65">
        <v>1000</v>
      </c>
      <c r="D65" s="71" t="s">
        <v>65</v>
      </c>
      <c r="E65" s="2"/>
      <c r="F65" s="2"/>
    </row>
    <row r="66" spans="1:8" x14ac:dyDescent="0.25">
      <c r="B66">
        <v>2243</v>
      </c>
      <c r="C66" s="64">
        <v>4580</v>
      </c>
      <c r="D66" s="70" t="s">
        <v>66</v>
      </c>
      <c r="E66" s="41"/>
    </row>
    <row r="67" spans="1:8" x14ac:dyDescent="0.25">
      <c r="B67">
        <v>2244</v>
      </c>
      <c r="C67" s="64">
        <v>3410</v>
      </c>
      <c r="D67" s="70" t="s">
        <v>67</v>
      </c>
    </row>
    <row r="68" spans="1:8" x14ac:dyDescent="0.25">
      <c r="B68">
        <v>2249</v>
      </c>
      <c r="C68" s="64">
        <v>820</v>
      </c>
      <c r="D68" s="70" t="s">
        <v>68</v>
      </c>
    </row>
    <row r="69" spans="1:8" x14ac:dyDescent="0.25">
      <c r="B69">
        <v>2264</v>
      </c>
      <c r="C69" s="64">
        <v>1200</v>
      </c>
      <c r="D69" s="70" t="s">
        <v>146</v>
      </c>
    </row>
    <row r="70" spans="1:8" x14ac:dyDescent="0.25">
      <c r="B70">
        <v>2341</v>
      </c>
      <c r="C70" s="64">
        <v>900</v>
      </c>
      <c r="D70" s="70" t="s">
        <v>69</v>
      </c>
    </row>
    <row r="71" spans="1:8" x14ac:dyDescent="0.25">
      <c r="B71">
        <v>2350</v>
      </c>
      <c r="C71" s="64">
        <v>11800</v>
      </c>
      <c r="D71" s="70" t="s">
        <v>144</v>
      </c>
    </row>
    <row r="72" spans="1:8" x14ac:dyDescent="0.25">
      <c r="A72" s="37" t="s">
        <v>70</v>
      </c>
      <c r="B72" s="37"/>
      <c r="C72" s="38">
        <f>SUM(C60:C71)</f>
        <v>76610</v>
      </c>
      <c r="D72" s="85"/>
      <c r="E72" s="85"/>
      <c r="F72" s="85"/>
      <c r="G72" s="85"/>
    </row>
    <row r="73" spans="1:8" x14ac:dyDescent="0.25">
      <c r="C73" s="22"/>
      <c r="D73" s="85"/>
      <c r="E73" s="85"/>
      <c r="F73" s="85"/>
      <c r="G73" s="85"/>
    </row>
    <row r="74" spans="1:8" x14ac:dyDescent="0.25">
      <c r="C74" s="39">
        <v>130944</v>
      </c>
      <c r="D74" s="68" t="s">
        <v>147</v>
      </c>
      <c r="E74" s="41"/>
      <c r="F74" s="41"/>
      <c r="G74" s="41"/>
    </row>
    <row r="75" spans="1:8" x14ac:dyDescent="0.25">
      <c r="A75" s="37" t="s">
        <v>78</v>
      </c>
      <c r="B75" s="37"/>
      <c r="C75" s="38">
        <f>C74</f>
        <v>130944</v>
      </c>
      <c r="D75" s="70"/>
      <c r="E75" s="72">
        <v>453612.45</v>
      </c>
      <c r="F75" s="41"/>
      <c r="G75" s="41"/>
    </row>
    <row r="76" spans="1:8" x14ac:dyDescent="0.25">
      <c r="C76" s="22"/>
      <c r="D76" s="70"/>
      <c r="E76" s="41"/>
      <c r="F76" s="41"/>
      <c r="G76" s="41"/>
    </row>
    <row r="77" spans="1:8" x14ac:dyDescent="0.25">
      <c r="B77">
        <v>1000</v>
      </c>
      <c r="C77" s="64">
        <v>163487</v>
      </c>
      <c r="D77" s="68" t="s">
        <v>151</v>
      </c>
      <c r="H77" s="67"/>
    </row>
    <row r="78" spans="1:8" x14ac:dyDescent="0.25">
      <c r="B78">
        <v>2210</v>
      </c>
      <c r="C78" s="64">
        <v>3300</v>
      </c>
      <c r="D78" s="66" t="s">
        <v>71</v>
      </c>
    </row>
    <row r="79" spans="1:8" x14ac:dyDescent="0.25">
      <c r="B79">
        <v>2233</v>
      </c>
      <c r="C79" s="64">
        <v>2400</v>
      </c>
      <c r="D79" s="66" t="s">
        <v>148</v>
      </c>
    </row>
    <row r="80" spans="1:8" x14ac:dyDescent="0.25">
      <c r="B80">
        <v>2234</v>
      </c>
      <c r="C80" s="64">
        <v>1000</v>
      </c>
      <c r="D80" s="70" t="s">
        <v>72</v>
      </c>
    </row>
    <row r="81" spans="1:4" x14ac:dyDescent="0.25">
      <c r="B81">
        <v>2311</v>
      </c>
      <c r="C81" s="64">
        <v>11500</v>
      </c>
      <c r="D81" s="70" t="s">
        <v>73</v>
      </c>
    </row>
    <row r="82" spans="1:4" x14ac:dyDescent="0.25">
      <c r="B82">
        <v>2312</v>
      </c>
      <c r="C82" s="64">
        <v>13800</v>
      </c>
      <c r="D82" s="70" t="s">
        <v>74</v>
      </c>
    </row>
    <row r="83" spans="1:4" x14ac:dyDescent="0.25">
      <c r="B83">
        <v>2322</v>
      </c>
      <c r="C83" s="64">
        <v>1200</v>
      </c>
      <c r="D83" s="70" t="s">
        <v>75</v>
      </c>
    </row>
    <row r="84" spans="1:4" x14ac:dyDescent="0.25">
      <c r="B84">
        <v>2390</v>
      </c>
      <c r="C84" s="64">
        <v>400</v>
      </c>
      <c r="D84" s="66" t="s">
        <v>149</v>
      </c>
    </row>
    <row r="85" spans="1:4" x14ac:dyDescent="0.25">
      <c r="B85">
        <v>5239</v>
      </c>
      <c r="C85" s="64">
        <v>15400</v>
      </c>
      <c r="D85" s="66" t="s">
        <v>150</v>
      </c>
    </row>
    <row r="86" spans="1:4" x14ac:dyDescent="0.25">
      <c r="A86" s="37" t="s">
        <v>76</v>
      </c>
      <c r="B86" s="37"/>
      <c r="C86" s="38">
        <f>SUM(C77:C85)</f>
        <v>212487</v>
      </c>
    </row>
    <row r="88" spans="1:4" x14ac:dyDescent="0.25">
      <c r="C88" s="26" t="s">
        <v>77</v>
      </c>
    </row>
    <row r="89" spans="1:4" x14ac:dyDescent="0.25">
      <c r="C89" s="40">
        <v>375000</v>
      </c>
    </row>
  </sheetData>
  <mergeCells count="20">
    <mergeCell ref="D40:R40"/>
    <mergeCell ref="H3:H4"/>
    <mergeCell ref="D4:G4"/>
    <mergeCell ref="D23:R23"/>
    <mergeCell ref="D24:R24"/>
    <mergeCell ref="D25:R25"/>
    <mergeCell ref="D26:R26"/>
    <mergeCell ref="D27:R27"/>
    <mergeCell ref="D28:R28"/>
    <mergeCell ref="D37:R37"/>
    <mergeCell ref="D38:R38"/>
    <mergeCell ref="D39:R39"/>
    <mergeCell ref="D72:G72"/>
    <mergeCell ref="D73:G73"/>
    <mergeCell ref="D41:R41"/>
    <mergeCell ref="D42:R42"/>
    <mergeCell ref="D43:R43"/>
    <mergeCell ref="C46:Q46"/>
    <mergeCell ref="D52:Q52"/>
    <mergeCell ref="D54:Q5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89"/>
  <sheetViews>
    <sheetView workbookViewId="0">
      <selection activeCell="J16" sqref="J16"/>
    </sheetView>
  </sheetViews>
  <sheetFormatPr defaultColWidth="8.85546875" defaultRowHeight="15" x14ac:dyDescent="0.25"/>
  <cols>
    <col min="1" max="1" width="14.85546875" customWidth="1"/>
    <col min="2" max="2" width="12.85546875" bestFit="1" customWidth="1"/>
    <col min="3" max="3" width="17.7109375" customWidth="1"/>
    <col min="4" max="4" width="26.7109375" customWidth="1"/>
    <col min="5" max="5" width="12.42578125" bestFit="1" customWidth="1"/>
    <col min="7" max="7" width="12" customWidth="1"/>
    <col min="11" max="11" width="13" customWidth="1"/>
    <col min="12" max="13" width="9.28515625" bestFit="1" customWidth="1"/>
    <col min="14" max="14" width="9.140625" bestFit="1" customWidth="1"/>
    <col min="15" max="15" width="10.42578125" customWidth="1"/>
  </cols>
  <sheetData>
    <row r="1" spans="1:18" x14ac:dyDescent="0.25">
      <c r="A1" s="1" t="s">
        <v>0</v>
      </c>
    </row>
    <row r="2" spans="1:18" x14ac:dyDescent="0.25">
      <c r="C2" s="2"/>
      <c r="D2" s="2"/>
      <c r="E2" s="2"/>
      <c r="N2" s="24" t="s">
        <v>38</v>
      </c>
      <c r="O2" s="28" t="s">
        <v>58</v>
      </c>
      <c r="P2" t="s">
        <v>59</v>
      </c>
    </row>
    <row r="3" spans="1:18" ht="15.75" thickBot="1" x14ac:dyDescent="0.3">
      <c r="B3" s="3">
        <f>(((A14/B6+B10)*B8)+B12)/12</f>
        <v>4017.5670744871441</v>
      </c>
      <c r="C3" s="4" t="s">
        <v>1</v>
      </c>
      <c r="D3" s="29" t="s">
        <v>57</v>
      </c>
      <c r="E3" s="29"/>
      <c r="F3" s="29"/>
      <c r="G3" s="29"/>
      <c r="H3" s="88" t="s">
        <v>2</v>
      </c>
      <c r="K3" s="5" t="s">
        <v>3</v>
      </c>
      <c r="L3" s="6">
        <f>B3/B8</f>
        <v>5.0126853751648763</v>
      </c>
      <c r="N3" s="30">
        <f>L3*B8</f>
        <v>4017.5670744871441</v>
      </c>
      <c r="O3" s="31">
        <f>N3/4</f>
        <v>1004.391768621786</v>
      </c>
      <c r="P3" s="32">
        <f>O3/40</f>
        <v>25.10979421554465</v>
      </c>
      <c r="R3" s="33"/>
    </row>
    <row r="4" spans="1:18" x14ac:dyDescent="0.25">
      <c r="B4" s="5" t="s">
        <v>4</v>
      </c>
      <c r="C4" s="4"/>
      <c r="D4" s="89">
        <v>12</v>
      </c>
      <c r="E4" s="89"/>
      <c r="F4" s="89"/>
      <c r="G4" s="89"/>
      <c r="H4" s="88"/>
      <c r="K4" s="5" t="s">
        <v>5</v>
      </c>
      <c r="L4" s="8">
        <f>L3*1.21</f>
        <v>6.0653493039495006</v>
      </c>
      <c r="N4" s="30">
        <f>L4*B8</f>
        <v>4861.2561601294447</v>
      </c>
      <c r="O4" s="31">
        <f>O3*1.21</f>
        <v>1215.3140400323609</v>
      </c>
      <c r="P4" s="32">
        <f>O4/40</f>
        <v>30.382851000809023</v>
      </c>
      <c r="R4" s="33"/>
    </row>
    <row r="5" spans="1:18" x14ac:dyDescent="0.25">
      <c r="C5" s="2"/>
      <c r="D5" s="2"/>
      <c r="E5" s="2"/>
      <c r="K5" s="32"/>
      <c r="O5" s="33"/>
    </row>
    <row r="6" spans="1:18" x14ac:dyDescent="0.25">
      <c r="B6" s="23">
        <v>7485.52</v>
      </c>
      <c r="C6" s="63" t="s">
        <v>6</v>
      </c>
      <c r="D6" s="10" t="s">
        <v>7</v>
      </c>
      <c r="O6" s="33"/>
    </row>
    <row r="7" spans="1:18" x14ac:dyDescent="0.25">
      <c r="B7" s="7"/>
      <c r="D7" s="10"/>
      <c r="O7" s="33"/>
    </row>
    <row r="8" spans="1:18" x14ac:dyDescent="0.25">
      <c r="A8" s="11">
        <f>B8/B6</f>
        <v>0.10707071786595984</v>
      </c>
      <c r="B8" s="9">
        <f>'Telpas platiba'!D52</f>
        <v>801.47999999999979</v>
      </c>
      <c r="C8" s="63" t="s">
        <v>8</v>
      </c>
      <c r="D8" s="12" t="s">
        <v>155</v>
      </c>
      <c r="E8" s="12"/>
      <c r="L8" s="32"/>
    </row>
    <row r="9" spans="1:18" x14ac:dyDescent="0.25">
      <c r="B9" s="7"/>
      <c r="D9" s="10"/>
    </row>
    <row r="10" spans="1:18" x14ac:dyDescent="0.25">
      <c r="B10" s="9">
        <f>A46</f>
        <v>18.425062005906646</v>
      </c>
      <c r="C10" t="s">
        <v>9</v>
      </c>
      <c r="D10" s="12" t="s">
        <v>10</v>
      </c>
    </row>
    <row r="11" spans="1:18" x14ac:dyDescent="0.25">
      <c r="C11" s="12"/>
    </row>
    <row r="12" spans="1:18" ht="45" x14ac:dyDescent="0.25">
      <c r="B12" s="34">
        <v>28</v>
      </c>
      <c r="C12" s="26" t="s">
        <v>54</v>
      </c>
      <c r="D12" s="27" t="s">
        <v>55</v>
      </c>
    </row>
    <row r="13" spans="1:18" x14ac:dyDescent="0.25">
      <c r="C13" s="12"/>
    </row>
    <row r="14" spans="1:18" x14ac:dyDescent="0.25">
      <c r="A14" s="9">
        <f>B23+B28+B30+B32+B34+B35+B36</f>
        <v>312088</v>
      </c>
      <c r="B14" t="s">
        <v>11</v>
      </c>
      <c r="C14" t="s">
        <v>12</v>
      </c>
    </row>
    <row r="16" spans="1:18" x14ac:dyDescent="0.25">
      <c r="D16" s="10" t="s">
        <v>13</v>
      </c>
    </row>
    <row r="17" spans="1:18" x14ac:dyDescent="0.25">
      <c r="D17" s="13"/>
    </row>
    <row r="18" spans="1:18" x14ac:dyDescent="0.25">
      <c r="D18" s="14" t="s">
        <v>56</v>
      </c>
    </row>
    <row r="19" spans="1:18" x14ac:dyDescent="0.25">
      <c r="D19" s="15"/>
    </row>
    <row r="20" spans="1:18" x14ac:dyDescent="0.25">
      <c r="D20" s="16" t="s">
        <v>14</v>
      </c>
    </row>
    <row r="23" spans="1:18" x14ac:dyDescent="0.25">
      <c r="B23" s="9">
        <f>C72*0.4</f>
        <v>30644</v>
      </c>
      <c r="C23" t="s">
        <v>15</v>
      </c>
      <c r="D23" s="86" t="s">
        <v>39</v>
      </c>
      <c r="E23" s="86"/>
      <c r="F23" s="86"/>
      <c r="G23" s="86"/>
      <c r="H23" s="86"/>
      <c r="I23" s="86"/>
      <c r="J23" s="86"/>
      <c r="K23" s="86"/>
      <c r="L23" s="86"/>
      <c r="M23" s="86"/>
      <c r="N23" s="86"/>
      <c r="O23" s="86"/>
      <c r="P23" s="86"/>
      <c r="Q23" s="86"/>
      <c r="R23" s="86"/>
    </row>
    <row r="24" spans="1:18" x14ac:dyDescent="0.25">
      <c r="B24" s="9"/>
      <c r="D24" s="86" t="s">
        <v>60</v>
      </c>
      <c r="E24" s="86"/>
      <c r="F24" s="86"/>
      <c r="G24" s="86"/>
      <c r="H24" s="86"/>
      <c r="I24" s="86"/>
      <c r="J24" s="86"/>
      <c r="K24" s="86"/>
      <c r="L24" s="86"/>
      <c r="M24" s="86"/>
      <c r="N24" s="86"/>
      <c r="O24" s="86"/>
      <c r="P24" s="86"/>
      <c r="Q24" s="86"/>
      <c r="R24" s="86"/>
    </row>
    <row r="25" spans="1:18" x14ac:dyDescent="0.25">
      <c r="A25" s="24"/>
      <c r="B25" s="9"/>
      <c r="D25" s="86" t="s">
        <v>40</v>
      </c>
      <c r="E25" s="86"/>
      <c r="F25" s="86"/>
      <c r="G25" s="86"/>
      <c r="H25" s="86"/>
      <c r="I25" s="86"/>
      <c r="J25" s="86"/>
      <c r="K25" s="86"/>
      <c r="L25" s="86"/>
      <c r="M25" s="86"/>
      <c r="N25" s="86"/>
      <c r="O25" s="86"/>
      <c r="P25" s="86"/>
      <c r="Q25" s="86"/>
      <c r="R25" s="86"/>
    </row>
    <row r="26" spans="1:18" x14ac:dyDescent="0.25">
      <c r="A26" s="24" t="s">
        <v>15</v>
      </c>
      <c r="B26" s="9"/>
      <c r="D26" s="86" t="s">
        <v>61</v>
      </c>
      <c r="E26" s="86"/>
      <c r="F26" s="86"/>
      <c r="G26" s="86"/>
      <c r="H26" s="86"/>
      <c r="I26" s="86"/>
      <c r="J26" s="86"/>
      <c r="K26" s="86"/>
      <c r="L26" s="86"/>
      <c r="M26" s="86"/>
      <c r="N26" s="86"/>
      <c r="O26" s="86"/>
      <c r="P26" s="86"/>
      <c r="Q26" s="86"/>
      <c r="R26" s="86"/>
    </row>
    <row r="27" spans="1:18" x14ac:dyDescent="0.25">
      <c r="B27" s="7"/>
      <c r="D27" s="86" t="s">
        <v>62</v>
      </c>
      <c r="E27" s="86"/>
      <c r="F27" s="86"/>
      <c r="G27" s="86"/>
      <c r="H27" s="86"/>
      <c r="I27" s="86"/>
      <c r="J27" s="86"/>
      <c r="K27" s="86"/>
      <c r="L27" s="86"/>
      <c r="M27" s="86"/>
      <c r="N27" s="86"/>
      <c r="O27" s="86"/>
      <c r="P27" s="86"/>
      <c r="Q27" s="86"/>
      <c r="R27" s="86"/>
    </row>
    <row r="28" spans="1:18" x14ac:dyDescent="0.25">
      <c r="B28" s="9">
        <f>C75</f>
        <v>130944</v>
      </c>
      <c r="C28" t="s">
        <v>16</v>
      </c>
      <c r="D28" s="86" t="s">
        <v>41</v>
      </c>
      <c r="E28" s="86"/>
      <c r="F28" s="86"/>
      <c r="G28" s="86"/>
      <c r="H28" s="86"/>
      <c r="I28" s="86"/>
      <c r="J28" s="86"/>
      <c r="K28" s="86"/>
      <c r="L28" s="86"/>
      <c r="M28" s="86"/>
      <c r="N28" s="86"/>
      <c r="O28" s="86"/>
      <c r="P28" s="86"/>
      <c r="Q28" s="86"/>
      <c r="R28" s="86"/>
    </row>
    <row r="29" spans="1:18" x14ac:dyDescent="0.25">
      <c r="B29" s="7"/>
      <c r="D29" t="s">
        <v>42</v>
      </c>
    </row>
    <row r="30" spans="1:18" x14ac:dyDescent="0.25">
      <c r="B30" s="9">
        <f>C89*0.4</f>
        <v>150000</v>
      </c>
      <c r="C30" t="s">
        <v>17</v>
      </c>
      <c r="D30" t="s">
        <v>18</v>
      </c>
    </row>
    <row r="31" spans="1:18" x14ac:dyDescent="0.25">
      <c r="B31" s="7"/>
      <c r="D31" t="s">
        <v>19</v>
      </c>
    </row>
    <row r="32" spans="1:18" x14ac:dyDescent="0.25">
      <c r="B32" s="9"/>
      <c r="C32" t="s">
        <v>20</v>
      </c>
      <c r="D32" t="s">
        <v>21</v>
      </c>
    </row>
    <row r="33" spans="1:18" x14ac:dyDescent="0.25">
      <c r="B33" s="7"/>
      <c r="D33" t="s">
        <v>22</v>
      </c>
    </row>
    <row r="34" spans="1:18" x14ac:dyDescent="0.25">
      <c r="A34" s="24" t="s">
        <v>15</v>
      </c>
      <c r="B34" s="9">
        <v>500</v>
      </c>
      <c r="C34" t="s">
        <v>23</v>
      </c>
      <c r="D34" t="s">
        <v>24</v>
      </c>
    </row>
    <row r="35" spans="1:18" ht="30" x14ac:dyDescent="0.25">
      <c r="B35" s="9">
        <v>0</v>
      </c>
      <c r="C35" s="26" t="s">
        <v>43</v>
      </c>
      <c r="D35" t="s">
        <v>25</v>
      </c>
    </row>
    <row r="36" spans="1:18" x14ac:dyDescent="0.25">
      <c r="B36" s="9"/>
      <c r="C36" t="s">
        <v>26</v>
      </c>
      <c r="D36" t="s">
        <v>27</v>
      </c>
    </row>
    <row r="37" spans="1:18" x14ac:dyDescent="0.25">
      <c r="B37" s="9"/>
      <c r="C37" t="s">
        <v>44</v>
      </c>
      <c r="D37" s="86" t="s">
        <v>45</v>
      </c>
      <c r="E37" s="86"/>
      <c r="F37" s="86"/>
      <c r="G37" s="86"/>
      <c r="H37" s="86"/>
      <c r="I37" s="86"/>
      <c r="J37" s="86"/>
      <c r="K37" s="86"/>
      <c r="L37" s="86"/>
      <c r="M37" s="86"/>
      <c r="N37" s="86"/>
      <c r="O37" s="86"/>
      <c r="P37" s="86"/>
      <c r="Q37" s="86"/>
      <c r="R37" s="86"/>
    </row>
    <row r="38" spans="1:18" x14ac:dyDescent="0.25">
      <c r="B38" s="9"/>
      <c r="D38" s="86" t="s">
        <v>46</v>
      </c>
      <c r="E38" s="86"/>
      <c r="F38" s="86"/>
      <c r="G38" s="86"/>
      <c r="H38" s="86"/>
      <c r="I38" s="86"/>
      <c r="J38" s="86"/>
      <c r="K38" s="86"/>
      <c r="L38" s="86"/>
      <c r="M38" s="86"/>
      <c r="N38" s="86"/>
      <c r="O38" s="86"/>
      <c r="P38" s="86"/>
      <c r="Q38" s="86"/>
      <c r="R38" s="86"/>
    </row>
    <row r="39" spans="1:18" x14ac:dyDescent="0.25">
      <c r="B39" s="9"/>
      <c r="D39" s="86" t="s">
        <v>47</v>
      </c>
      <c r="E39" s="86"/>
      <c r="F39" s="86"/>
      <c r="G39" s="86"/>
      <c r="H39" s="86"/>
      <c r="I39" s="86"/>
      <c r="J39" s="86"/>
      <c r="K39" s="86"/>
      <c r="L39" s="86"/>
      <c r="M39" s="86"/>
      <c r="N39" s="86"/>
      <c r="O39" s="86"/>
      <c r="P39" s="86"/>
      <c r="Q39" s="86"/>
      <c r="R39" s="86"/>
    </row>
    <row r="40" spans="1:18" x14ac:dyDescent="0.25">
      <c r="B40" s="9"/>
      <c r="D40" s="86" t="s">
        <v>48</v>
      </c>
      <c r="E40" s="86"/>
      <c r="F40" s="86"/>
      <c r="G40" s="86"/>
      <c r="H40" s="86"/>
      <c r="I40" s="86"/>
      <c r="J40" s="86"/>
      <c r="K40" s="86"/>
      <c r="L40" s="86"/>
      <c r="M40" s="86"/>
      <c r="N40" s="86"/>
      <c r="O40" s="86"/>
      <c r="P40" s="86"/>
      <c r="Q40" s="86"/>
      <c r="R40" s="86"/>
    </row>
    <row r="41" spans="1:18" x14ac:dyDescent="0.25">
      <c r="B41" s="9"/>
      <c r="D41" s="86" t="s">
        <v>49</v>
      </c>
      <c r="E41" s="86"/>
      <c r="F41" s="86"/>
      <c r="G41" s="86"/>
      <c r="H41" s="86"/>
      <c r="I41" s="86"/>
      <c r="J41" s="86"/>
      <c r="K41" s="86"/>
      <c r="L41" s="86"/>
      <c r="M41" s="86"/>
      <c r="N41" s="86"/>
      <c r="O41" s="86"/>
      <c r="P41" s="86"/>
      <c r="Q41" s="86"/>
      <c r="R41" s="86"/>
    </row>
    <row r="42" spans="1:18" x14ac:dyDescent="0.25">
      <c r="B42" s="9"/>
      <c r="D42" s="86" t="s">
        <v>50</v>
      </c>
      <c r="E42" s="86"/>
      <c r="F42" s="86"/>
      <c r="G42" s="86"/>
      <c r="H42" s="86"/>
      <c r="I42" s="86"/>
      <c r="J42" s="86"/>
      <c r="K42" s="86"/>
      <c r="L42" s="86"/>
      <c r="M42" s="86"/>
      <c r="N42" s="86"/>
      <c r="O42" s="86"/>
      <c r="P42" s="86"/>
      <c r="Q42" s="86"/>
      <c r="R42" s="86"/>
    </row>
    <row r="43" spans="1:18" x14ac:dyDescent="0.25">
      <c r="B43" s="9"/>
      <c r="C43" t="s">
        <v>51</v>
      </c>
      <c r="D43" s="86" t="s">
        <v>52</v>
      </c>
      <c r="E43" s="86"/>
      <c r="F43" s="86"/>
      <c r="G43" s="86"/>
      <c r="H43" s="86"/>
      <c r="I43" s="86"/>
      <c r="J43" s="86"/>
      <c r="K43" s="86"/>
      <c r="L43" s="86"/>
      <c r="M43" s="86"/>
      <c r="N43" s="86"/>
      <c r="O43" s="86"/>
      <c r="P43" s="86"/>
      <c r="Q43" s="86"/>
      <c r="R43" s="86"/>
    </row>
    <row r="44" spans="1:18" x14ac:dyDescent="0.25">
      <c r="B44" s="9"/>
      <c r="D44" s="42" t="s">
        <v>53</v>
      </c>
      <c r="E44" s="42"/>
      <c r="F44" s="42"/>
      <c r="G44" s="42"/>
      <c r="H44" s="42"/>
      <c r="I44" s="42"/>
      <c r="J44" s="42"/>
      <c r="K44" s="42"/>
      <c r="L44" s="42"/>
      <c r="M44" s="42"/>
      <c r="N44" s="42"/>
      <c r="O44" s="42"/>
      <c r="P44" s="42"/>
      <c r="Q44" s="42"/>
      <c r="R44" s="42"/>
    </row>
    <row r="46" spans="1:18" x14ac:dyDescent="0.25">
      <c r="A46" s="17">
        <f>B52*B54/B56</f>
        <v>18.425062005906646</v>
      </c>
      <c r="B46" t="s">
        <v>9</v>
      </c>
      <c r="C46" s="87" t="s">
        <v>28</v>
      </c>
      <c r="D46" s="87"/>
      <c r="E46" s="87"/>
      <c r="F46" s="87"/>
      <c r="G46" s="87"/>
      <c r="H46" s="87"/>
      <c r="I46" s="87"/>
      <c r="J46" s="87"/>
      <c r="K46" s="87"/>
      <c r="L46" s="87"/>
      <c r="M46" s="87"/>
      <c r="N46" s="87"/>
      <c r="O46" s="87"/>
      <c r="P46" s="87"/>
      <c r="Q46" s="87"/>
    </row>
    <row r="48" spans="1:18" x14ac:dyDescent="0.25">
      <c r="E48" s="18" t="s">
        <v>29</v>
      </c>
    </row>
    <row r="50" spans="1:30" x14ac:dyDescent="0.25">
      <c r="E50" s="18" t="s">
        <v>30</v>
      </c>
    </row>
    <row r="52" spans="1:30" ht="32.1" customHeight="1" x14ac:dyDescent="0.25">
      <c r="B52" s="35">
        <f>C86</f>
        <v>212487</v>
      </c>
      <c r="C52" t="s">
        <v>31</v>
      </c>
      <c r="D52" s="87" t="s">
        <v>32</v>
      </c>
      <c r="E52" s="87"/>
      <c r="F52" s="87"/>
      <c r="G52" s="87"/>
      <c r="H52" s="87"/>
      <c r="I52" s="87"/>
      <c r="J52" s="87"/>
      <c r="K52" s="87"/>
      <c r="L52" s="87"/>
      <c r="M52" s="87"/>
      <c r="N52" s="87"/>
      <c r="O52" s="87"/>
      <c r="P52" s="87"/>
      <c r="Q52" s="87"/>
    </row>
    <row r="53" spans="1:30" x14ac:dyDescent="0.25">
      <c r="A53" s="2"/>
      <c r="B53" s="2"/>
      <c r="C53" s="2"/>
      <c r="D53" s="19"/>
      <c r="E53" s="19"/>
      <c r="F53" s="19"/>
      <c r="G53" s="19"/>
      <c r="H53" s="19"/>
      <c r="I53" s="19"/>
      <c r="J53" s="19"/>
      <c r="K53" s="19"/>
      <c r="L53" s="19"/>
      <c r="M53" s="19"/>
      <c r="N53" s="19"/>
      <c r="O53" s="19"/>
      <c r="P53" s="19"/>
      <c r="Q53" s="19"/>
      <c r="R53" s="2"/>
      <c r="S53" s="2"/>
      <c r="T53" s="2"/>
      <c r="U53" s="2"/>
      <c r="V53" s="2"/>
      <c r="W53" s="2"/>
      <c r="X53" s="2"/>
      <c r="Y53" s="2"/>
      <c r="Z53" s="2"/>
      <c r="AA53" s="2"/>
      <c r="AB53" s="2"/>
      <c r="AC53" s="2"/>
      <c r="AD53" s="2"/>
    </row>
    <row r="54" spans="1:30" ht="27.6" customHeight="1" x14ac:dyDescent="0.25">
      <c r="B54" s="17">
        <f>(C74+C77)/E75</f>
        <v>0.64908050914387383</v>
      </c>
      <c r="C54" t="s">
        <v>33</v>
      </c>
      <c r="D54" s="87" t="s">
        <v>34</v>
      </c>
      <c r="E54" s="87"/>
      <c r="F54" s="87"/>
      <c r="G54" s="87"/>
      <c r="H54" s="87"/>
      <c r="I54" s="87"/>
      <c r="J54" s="87"/>
      <c r="K54" s="87"/>
      <c r="L54" s="87"/>
      <c r="M54" s="87"/>
      <c r="N54" s="87"/>
      <c r="O54" s="87"/>
      <c r="P54" s="87"/>
      <c r="Q54" s="87"/>
    </row>
    <row r="56" spans="1:30" x14ac:dyDescent="0.25">
      <c r="B56" s="9">
        <f>B6</f>
        <v>7485.52</v>
      </c>
      <c r="C56" t="s">
        <v>35</v>
      </c>
      <c r="D56" s="18" t="s">
        <v>36</v>
      </c>
    </row>
    <row r="59" spans="1:30" x14ac:dyDescent="0.25">
      <c r="B59" s="36" t="s">
        <v>63</v>
      </c>
      <c r="C59" s="20"/>
      <c r="D59" s="20"/>
      <c r="E59" s="20"/>
      <c r="F59" s="20"/>
    </row>
    <row r="60" spans="1:30" x14ac:dyDescent="0.25">
      <c r="B60">
        <v>2221</v>
      </c>
      <c r="C60" s="7">
        <v>14600</v>
      </c>
      <c r="D60" s="66" t="s">
        <v>143</v>
      </c>
      <c r="E60" s="20"/>
      <c r="F60" s="20"/>
    </row>
    <row r="61" spans="1:30" x14ac:dyDescent="0.25">
      <c r="B61">
        <v>2222</v>
      </c>
      <c r="C61" s="7">
        <v>3600</v>
      </c>
      <c r="D61" s="68" t="s">
        <v>37</v>
      </c>
    </row>
    <row r="62" spans="1:30" x14ac:dyDescent="0.25">
      <c r="B62">
        <v>2223</v>
      </c>
      <c r="C62" s="7">
        <v>23400</v>
      </c>
      <c r="D62" s="69" t="s">
        <v>145</v>
      </c>
    </row>
    <row r="63" spans="1:30" x14ac:dyDescent="0.25">
      <c r="B63">
        <v>2224</v>
      </c>
      <c r="C63" s="7">
        <v>1800</v>
      </c>
      <c r="D63" s="70" t="s">
        <v>142</v>
      </c>
    </row>
    <row r="64" spans="1:30" x14ac:dyDescent="0.25">
      <c r="B64">
        <v>2239</v>
      </c>
      <c r="C64" s="64">
        <v>9500</v>
      </c>
      <c r="D64" s="70" t="s">
        <v>64</v>
      </c>
    </row>
    <row r="65" spans="1:8" x14ac:dyDescent="0.25">
      <c r="A65" s="2"/>
      <c r="B65" s="2">
        <v>2241</v>
      </c>
      <c r="C65" s="65">
        <v>1000</v>
      </c>
      <c r="D65" s="71" t="s">
        <v>65</v>
      </c>
      <c r="E65" s="2"/>
      <c r="F65" s="2"/>
    </row>
    <row r="66" spans="1:8" x14ac:dyDescent="0.25">
      <c r="B66">
        <v>2243</v>
      </c>
      <c r="C66" s="64">
        <v>4580</v>
      </c>
      <c r="D66" s="70" t="s">
        <v>66</v>
      </c>
      <c r="E66" s="41"/>
    </row>
    <row r="67" spans="1:8" x14ac:dyDescent="0.25">
      <c r="B67">
        <v>2244</v>
      </c>
      <c r="C67" s="64">
        <v>3410</v>
      </c>
      <c r="D67" s="70" t="s">
        <v>67</v>
      </c>
    </row>
    <row r="68" spans="1:8" x14ac:dyDescent="0.25">
      <c r="B68">
        <v>2249</v>
      </c>
      <c r="C68" s="64">
        <v>820</v>
      </c>
      <c r="D68" s="70" t="s">
        <v>68</v>
      </c>
    </row>
    <row r="69" spans="1:8" x14ac:dyDescent="0.25">
      <c r="B69">
        <v>2264</v>
      </c>
      <c r="C69" s="64">
        <v>1200</v>
      </c>
      <c r="D69" s="70" t="s">
        <v>146</v>
      </c>
    </row>
    <row r="70" spans="1:8" x14ac:dyDescent="0.25">
      <c r="B70">
        <v>2341</v>
      </c>
      <c r="C70" s="64">
        <v>900</v>
      </c>
      <c r="D70" s="70" t="s">
        <v>69</v>
      </c>
    </row>
    <row r="71" spans="1:8" x14ac:dyDescent="0.25">
      <c r="B71">
        <v>2350</v>
      </c>
      <c r="C71" s="64">
        <v>11800</v>
      </c>
      <c r="D71" s="70" t="s">
        <v>144</v>
      </c>
    </row>
    <row r="72" spans="1:8" x14ac:dyDescent="0.25">
      <c r="A72" s="37" t="s">
        <v>70</v>
      </c>
      <c r="B72" s="37"/>
      <c r="C72" s="38">
        <f>SUM(C60:C71)</f>
        <v>76610</v>
      </c>
      <c r="D72" s="85"/>
      <c r="E72" s="85"/>
      <c r="F72" s="85"/>
      <c r="G72" s="85"/>
    </row>
    <row r="73" spans="1:8" x14ac:dyDescent="0.25">
      <c r="C73" s="22"/>
      <c r="D73" s="85"/>
      <c r="E73" s="85"/>
      <c r="F73" s="85"/>
      <c r="G73" s="85"/>
    </row>
    <row r="74" spans="1:8" x14ac:dyDescent="0.25">
      <c r="C74" s="39">
        <v>130944</v>
      </c>
      <c r="D74" s="68" t="s">
        <v>147</v>
      </c>
      <c r="E74" s="41"/>
      <c r="F74" s="41"/>
      <c r="G74" s="41"/>
    </row>
    <row r="75" spans="1:8" x14ac:dyDescent="0.25">
      <c r="A75" s="37" t="s">
        <v>78</v>
      </c>
      <c r="B75" s="37"/>
      <c r="C75" s="38">
        <f>C74</f>
        <v>130944</v>
      </c>
      <c r="D75" s="70"/>
      <c r="E75" s="72">
        <v>453612.45</v>
      </c>
      <c r="F75" s="41"/>
      <c r="G75" s="41"/>
    </row>
    <row r="76" spans="1:8" x14ac:dyDescent="0.25">
      <c r="C76" s="22"/>
      <c r="D76" s="70"/>
      <c r="E76" s="41"/>
      <c r="F76" s="41"/>
      <c r="G76" s="41"/>
    </row>
    <row r="77" spans="1:8" x14ac:dyDescent="0.25">
      <c r="B77">
        <v>1000</v>
      </c>
      <c r="C77" s="64">
        <v>163487</v>
      </c>
      <c r="D77" s="68" t="s">
        <v>151</v>
      </c>
      <c r="H77" s="67"/>
    </row>
    <row r="78" spans="1:8" x14ac:dyDescent="0.25">
      <c r="B78">
        <v>2210</v>
      </c>
      <c r="C78" s="64">
        <v>3300</v>
      </c>
      <c r="D78" s="66" t="s">
        <v>71</v>
      </c>
    </row>
    <row r="79" spans="1:8" x14ac:dyDescent="0.25">
      <c r="B79">
        <v>2233</v>
      </c>
      <c r="C79" s="64">
        <v>2400</v>
      </c>
      <c r="D79" s="66" t="s">
        <v>148</v>
      </c>
    </row>
    <row r="80" spans="1:8" x14ac:dyDescent="0.25">
      <c r="B80">
        <v>2234</v>
      </c>
      <c r="C80" s="64">
        <v>1000</v>
      </c>
      <c r="D80" s="70" t="s">
        <v>72</v>
      </c>
    </row>
    <row r="81" spans="1:4" x14ac:dyDescent="0.25">
      <c r="B81">
        <v>2311</v>
      </c>
      <c r="C81" s="64">
        <v>11500</v>
      </c>
      <c r="D81" s="70" t="s">
        <v>73</v>
      </c>
    </row>
    <row r="82" spans="1:4" x14ac:dyDescent="0.25">
      <c r="B82">
        <v>2312</v>
      </c>
      <c r="C82" s="64">
        <v>13800</v>
      </c>
      <c r="D82" s="70" t="s">
        <v>74</v>
      </c>
    </row>
    <row r="83" spans="1:4" x14ac:dyDescent="0.25">
      <c r="B83">
        <v>2322</v>
      </c>
      <c r="C83" s="64">
        <v>1200</v>
      </c>
      <c r="D83" s="70" t="s">
        <v>75</v>
      </c>
    </row>
    <row r="84" spans="1:4" x14ac:dyDescent="0.25">
      <c r="B84">
        <v>2390</v>
      </c>
      <c r="C84" s="64">
        <v>400</v>
      </c>
      <c r="D84" s="66" t="s">
        <v>149</v>
      </c>
    </row>
    <row r="85" spans="1:4" x14ac:dyDescent="0.25">
      <c r="B85">
        <v>5239</v>
      </c>
      <c r="C85" s="64">
        <v>15400</v>
      </c>
      <c r="D85" s="66" t="s">
        <v>150</v>
      </c>
    </row>
    <row r="86" spans="1:4" x14ac:dyDescent="0.25">
      <c r="A86" s="37" t="s">
        <v>76</v>
      </c>
      <c r="B86" s="37"/>
      <c r="C86" s="38">
        <f>SUM(C77:C85)</f>
        <v>212487</v>
      </c>
    </row>
    <row r="88" spans="1:4" x14ac:dyDescent="0.25">
      <c r="C88" s="26" t="s">
        <v>77</v>
      </c>
    </row>
    <row r="89" spans="1:4" x14ac:dyDescent="0.25">
      <c r="C89" s="40">
        <v>375000</v>
      </c>
    </row>
  </sheetData>
  <mergeCells count="20">
    <mergeCell ref="D40:R40"/>
    <mergeCell ref="H3:H4"/>
    <mergeCell ref="D4:G4"/>
    <mergeCell ref="D23:R23"/>
    <mergeCell ref="D24:R24"/>
    <mergeCell ref="D25:R25"/>
    <mergeCell ref="D26:R26"/>
    <mergeCell ref="D27:R27"/>
    <mergeCell ref="D28:R28"/>
    <mergeCell ref="D37:R37"/>
    <mergeCell ref="D38:R38"/>
    <mergeCell ref="D39:R39"/>
    <mergeCell ref="D72:G72"/>
    <mergeCell ref="D73:G73"/>
    <mergeCell ref="D41:R41"/>
    <mergeCell ref="D42:R42"/>
    <mergeCell ref="D43:R43"/>
    <mergeCell ref="C46:Q46"/>
    <mergeCell ref="D52:Q52"/>
    <mergeCell ref="D54:Q5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88601-E8B5-42E6-ADEC-FA52FCE50294}">
  <dimension ref="A1:AD89"/>
  <sheetViews>
    <sheetView workbookViewId="0">
      <selection activeCell="M14" sqref="M14"/>
    </sheetView>
  </sheetViews>
  <sheetFormatPr defaultColWidth="8.85546875" defaultRowHeight="15" x14ac:dyDescent="0.25"/>
  <cols>
    <col min="1" max="1" width="14.85546875" customWidth="1"/>
    <col min="2" max="2" width="12.85546875" bestFit="1" customWidth="1"/>
    <col min="3" max="3" width="17.7109375" customWidth="1"/>
    <col min="4" max="4" width="26.7109375" customWidth="1"/>
    <col min="5" max="5" width="12.42578125" bestFit="1" customWidth="1"/>
    <col min="7" max="7" width="12" customWidth="1"/>
    <col min="11" max="11" width="13" customWidth="1"/>
    <col min="12" max="13" width="9.28515625" bestFit="1" customWidth="1"/>
    <col min="14" max="14" width="9.140625" bestFit="1" customWidth="1"/>
    <col min="15" max="15" width="10.42578125" customWidth="1"/>
  </cols>
  <sheetData>
    <row r="1" spans="1:18" x14ac:dyDescent="0.25">
      <c r="A1" s="1" t="s">
        <v>0</v>
      </c>
    </row>
    <row r="2" spans="1:18" x14ac:dyDescent="0.25">
      <c r="C2" s="2"/>
      <c r="D2" s="2"/>
      <c r="E2" s="2"/>
      <c r="N2" s="24" t="s">
        <v>38</v>
      </c>
      <c r="O2" s="28" t="s">
        <v>58</v>
      </c>
      <c r="P2" t="s">
        <v>59</v>
      </c>
    </row>
    <row r="3" spans="1:18" ht="15.75" thickBot="1" x14ac:dyDescent="0.3">
      <c r="B3" s="3">
        <f>(((A14/B6+B10)*B8)+B12)/12</f>
        <v>333.98037838047406</v>
      </c>
      <c r="C3" s="4" t="s">
        <v>1</v>
      </c>
      <c r="D3" s="29" t="s">
        <v>57</v>
      </c>
      <c r="E3" s="29"/>
      <c r="F3" s="29"/>
      <c r="G3" s="29"/>
      <c r="H3" s="88" t="s">
        <v>2</v>
      </c>
      <c r="K3" s="5" t="s">
        <v>3</v>
      </c>
      <c r="L3" s="6">
        <f>B3/B8</f>
        <v>5.045020821457312</v>
      </c>
      <c r="N3" s="30">
        <f>L3*B8</f>
        <v>333.98037838047406</v>
      </c>
      <c r="O3" s="31">
        <f>N3/4</f>
        <v>83.495094595118516</v>
      </c>
      <c r="P3" s="32">
        <f>O3/40</f>
        <v>2.087377364877963</v>
      </c>
      <c r="R3" s="33"/>
    </row>
    <row r="4" spans="1:18" x14ac:dyDescent="0.25">
      <c r="B4" s="5" t="s">
        <v>4</v>
      </c>
      <c r="C4" s="4"/>
      <c r="D4" s="89">
        <v>12</v>
      </c>
      <c r="E4" s="89"/>
      <c r="F4" s="89"/>
      <c r="G4" s="89"/>
      <c r="H4" s="88"/>
      <c r="K4" s="5" t="s">
        <v>5</v>
      </c>
      <c r="L4" s="8">
        <f>L3*1.21</f>
        <v>6.1044751939633475</v>
      </c>
      <c r="N4" s="30">
        <f>L4*B8</f>
        <v>404.11625784037363</v>
      </c>
      <c r="O4" s="31">
        <f>O3*1.21</f>
        <v>101.02906446009341</v>
      </c>
      <c r="P4" s="32">
        <f>O4/40</f>
        <v>2.5257266115023351</v>
      </c>
      <c r="R4" s="33"/>
    </row>
    <row r="5" spans="1:18" x14ac:dyDescent="0.25">
      <c r="C5" s="2"/>
      <c r="D5" s="2"/>
      <c r="E5" s="2"/>
      <c r="K5" s="32"/>
      <c r="O5" s="33"/>
    </row>
    <row r="6" spans="1:18" x14ac:dyDescent="0.25">
      <c r="B6" s="23">
        <v>7485.52</v>
      </c>
      <c r="C6" s="63" t="s">
        <v>6</v>
      </c>
      <c r="D6" s="10" t="s">
        <v>7</v>
      </c>
      <c r="O6" s="33"/>
    </row>
    <row r="7" spans="1:18" x14ac:dyDescent="0.25">
      <c r="B7" s="7"/>
      <c r="D7" s="10"/>
      <c r="O7" s="33"/>
    </row>
    <row r="8" spans="1:18" x14ac:dyDescent="0.25">
      <c r="A8" s="84">
        <f>B8/B6</f>
        <v>8.8437409825903885E-3</v>
      </c>
      <c r="B8" s="9">
        <f>'Telpas platiba'!D59</f>
        <v>66.2</v>
      </c>
      <c r="C8" s="63" t="s">
        <v>8</v>
      </c>
      <c r="D8" s="12" t="s">
        <v>172</v>
      </c>
      <c r="E8" s="12"/>
      <c r="L8" s="32"/>
    </row>
    <row r="9" spans="1:18" x14ac:dyDescent="0.25">
      <c r="B9" s="7"/>
      <c r="D9" s="10"/>
    </row>
    <row r="10" spans="1:18" x14ac:dyDescent="0.25">
      <c r="B10" s="9">
        <f>A46</f>
        <v>18.425062005906646</v>
      </c>
      <c r="C10" t="s">
        <v>9</v>
      </c>
      <c r="D10" s="12" t="s">
        <v>10</v>
      </c>
    </row>
    <row r="11" spans="1:18" x14ac:dyDescent="0.25">
      <c r="C11" s="12"/>
    </row>
    <row r="12" spans="1:18" ht="45" x14ac:dyDescent="0.25">
      <c r="B12" s="34">
        <v>28</v>
      </c>
      <c r="C12" s="26" t="s">
        <v>54</v>
      </c>
      <c r="D12" s="27" t="s">
        <v>55</v>
      </c>
    </row>
    <row r="13" spans="1:18" x14ac:dyDescent="0.25">
      <c r="C13" s="12"/>
    </row>
    <row r="14" spans="1:18" x14ac:dyDescent="0.25">
      <c r="A14" s="9">
        <f>B23+B28+B30+B32+B34+B35+B36</f>
        <v>312088</v>
      </c>
      <c r="B14" t="s">
        <v>11</v>
      </c>
      <c r="C14" t="s">
        <v>12</v>
      </c>
    </row>
    <row r="16" spans="1:18" x14ac:dyDescent="0.25">
      <c r="D16" s="10" t="s">
        <v>13</v>
      </c>
    </row>
    <row r="17" spans="1:18" x14ac:dyDescent="0.25">
      <c r="D17" s="13"/>
    </row>
    <row r="18" spans="1:18" x14ac:dyDescent="0.25">
      <c r="D18" s="14" t="s">
        <v>56</v>
      </c>
    </row>
    <row r="19" spans="1:18" x14ac:dyDescent="0.25">
      <c r="D19" s="15"/>
    </row>
    <row r="20" spans="1:18" x14ac:dyDescent="0.25">
      <c r="D20" s="16" t="s">
        <v>14</v>
      </c>
    </row>
    <row r="23" spans="1:18" x14ac:dyDescent="0.25">
      <c r="B23" s="9">
        <f>C72*0.4</f>
        <v>30644</v>
      </c>
      <c r="C23" t="s">
        <v>15</v>
      </c>
      <c r="D23" s="86" t="s">
        <v>39</v>
      </c>
      <c r="E23" s="86"/>
      <c r="F23" s="86"/>
      <c r="G23" s="86"/>
      <c r="H23" s="86"/>
      <c r="I23" s="86"/>
      <c r="J23" s="86"/>
      <c r="K23" s="86"/>
      <c r="L23" s="86"/>
      <c r="M23" s="86"/>
      <c r="N23" s="86"/>
      <c r="O23" s="86"/>
      <c r="P23" s="86"/>
      <c r="Q23" s="86"/>
      <c r="R23" s="86"/>
    </row>
    <row r="24" spans="1:18" x14ac:dyDescent="0.25">
      <c r="B24" s="9"/>
      <c r="D24" s="86" t="s">
        <v>60</v>
      </c>
      <c r="E24" s="86"/>
      <c r="F24" s="86"/>
      <c r="G24" s="86"/>
      <c r="H24" s="86"/>
      <c r="I24" s="86"/>
      <c r="J24" s="86"/>
      <c r="K24" s="86"/>
      <c r="L24" s="86"/>
      <c r="M24" s="86"/>
      <c r="N24" s="86"/>
      <c r="O24" s="86"/>
      <c r="P24" s="86"/>
      <c r="Q24" s="86"/>
      <c r="R24" s="86"/>
    </row>
    <row r="25" spans="1:18" x14ac:dyDescent="0.25">
      <c r="A25" s="24"/>
      <c r="B25" s="9"/>
      <c r="D25" s="86" t="s">
        <v>40</v>
      </c>
      <c r="E25" s="86"/>
      <c r="F25" s="86"/>
      <c r="G25" s="86"/>
      <c r="H25" s="86"/>
      <c r="I25" s="86"/>
      <c r="J25" s="86"/>
      <c r="K25" s="86"/>
      <c r="L25" s="86"/>
      <c r="M25" s="86"/>
      <c r="N25" s="86"/>
      <c r="O25" s="86"/>
      <c r="P25" s="86"/>
      <c r="Q25" s="86"/>
      <c r="R25" s="86"/>
    </row>
    <row r="26" spans="1:18" x14ac:dyDescent="0.25">
      <c r="A26" s="24" t="s">
        <v>15</v>
      </c>
      <c r="B26" s="9"/>
      <c r="D26" s="86" t="s">
        <v>61</v>
      </c>
      <c r="E26" s="86"/>
      <c r="F26" s="86"/>
      <c r="G26" s="86"/>
      <c r="H26" s="86"/>
      <c r="I26" s="86"/>
      <c r="J26" s="86"/>
      <c r="K26" s="86"/>
      <c r="L26" s="86"/>
      <c r="M26" s="86"/>
      <c r="N26" s="86"/>
      <c r="O26" s="86"/>
      <c r="P26" s="86"/>
      <c r="Q26" s="86"/>
      <c r="R26" s="86"/>
    </row>
    <row r="27" spans="1:18" x14ac:dyDescent="0.25">
      <c r="B27" s="7"/>
      <c r="D27" s="86" t="s">
        <v>62</v>
      </c>
      <c r="E27" s="86"/>
      <c r="F27" s="86"/>
      <c r="G27" s="86"/>
      <c r="H27" s="86"/>
      <c r="I27" s="86"/>
      <c r="J27" s="86"/>
      <c r="K27" s="86"/>
      <c r="L27" s="86"/>
      <c r="M27" s="86"/>
      <c r="N27" s="86"/>
      <c r="O27" s="86"/>
      <c r="P27" s="86"/>
      <c r="Q27" s="86"/>
      <c r="R27" s="86"/>
    </row>
    <row r="28" spans="1:18" x14ac:dyDescent="0.25">
      <c r="B28" s="9">
        <f>C75</f>
        <v>130944</v>
      </c>
      <c r="C28" t="s">
        <v>16</v>
      </c>
      <c r="D28" s="86" t="s">
        <v>41</v>
      </c>
      <c r="E28" s="86"/>
      <c r="F28" s="86"/>
      <c r="G28" s="86"/>
      <c r="H28" s="86"/>
      <c r="I28" s="86"/>
      <c r="J28" s="86"/>
      <c r="K28" s="86"/>
      <c r="L28" s="86"/>
      <c r="M28" s="86"/>
      <c r="N28" s="86"/>
      <c r="O28" s="86"/>
      <c r="P28" s="86"/>
      <c r="Q28" s="86"/>
      <c r="R28" s="86"/>
    </row>
    <row r="29" spans="1:18" x14ac:dyDescent="0.25">
      <c r="B29" s="7"/>
      <c r="D29" t="s">
        <v>42</v>
      </c>
    </row>
    <row r="30" spans="1:18" x14ac:dyDescent="0.25">
      <c r="B30" s="9">
        <f>C89*0.4</f>
        <v>150000</v>
      </c>
      <c r="C30" t="s">
        <v>17</v>
      </c>
      <c r="D30" t="s">
        <v>18</v>
      </c>
    </row>
    <row r="31" spans="1:18" x14ac:dyDescent="0.25">
      <c r="B31" s="7"/>
      <c r="D31" t="s">
        <v>19</v>
      </c>
    </row>
    <row r="32" spans="1:18" x14ac:dyDescent="0.25">
      <c r="B32" s="9"/>
      <c r="C32" t="s">
        <v>20</v>
      </c>
      <c r="D32" t="s">
        <v>21</v>
      </c>
    </row>
    <row r="33" spans="1:18" x14ac:dyDescent="0.25">
      <c r="B33" s="7"/>
      <c r="D33" t="s">
        <v>22</v>
      </c>
    </row>
    <row r="34" spans="1:18" x14ac:dyDescent="0.25">
      <c r="A34" s="24" t="s">
        <v>15</v>
      </c>
      <c r="B34" s="9">
        <v>500</v>
      </c>
      <c r="C34" t="s">
        <v>23</v>
      </c>
      <c r="D34" t="s">
        <v>24</v>
      </c>
    </row>
    <row r="35" spans="1:18" ht="30" x14ac:dyDescent="0.25">
      <c r="B35" s="9">
        <v>0</v>
      </c>
      <c r="C35" s="26" t="s">
        <v>43</v>
      </c>
      <c r="D35" t="s">
        <v>25</v>
      </c>
    </row>
    <row r="36" spans="1:18" x14ac:dyDescent="0.25">
      <c r="B36" s="9"/>
      <c r="C36" t="s">
        <v>26</v>
      </c>
      <c r="D36" t="s">
        <v>27</v>
      </c>
    </row>
    <row r="37" spans="1:18" x14ac:dyDescent="0.25">
      <c r="B37" s="9"/>
      <c r="C37" t="s">
        <v>44</v>
      </c>
      <c r="D37" s="86" t="s">
        <v>45</v>
      </c>
      <c r="E37" s="86"/>
      <c r="F37" s="86"/>
      <c r="G37" s="86"/>
      <c r="H37" s="86"/>
      <c r="I37" s="86"/>
      <c r="J37" s="86"/>
      <c r="K37" s="86"/>
      <c r="L37" s="86"/>
      <c r="M37" s="86"/>
      <c r="N37" s="86"/>
      <c r="O37" s="86"/>
      <c r="P37" s="86"/>
      <c r="Q37" s="86"/>
      <c r="R37" s="86"/>
    </row>
    <row r="38" spans="1:18" x14ac:dyDescent="0.25">
      <c r="B38" s="9"/>
      <c r="D38" s="86" t="s">
        <v>46</v>
      </c>
      <c r="E38" s="86"/>
      <c r="F38" s="86"/>
      <c r="G38" s="86"/>
      <c r="H38" s="86"/>
      <c r="I38" s="86"/>
      <c r="J38" s="86"/>
      <c r="K38" s="86"/>
      <c r="L38" s="86"/>
      <c r="M38" s="86"/>
      <c r="N38" s="86"/>
      <c r="O38" s="86"/>
      <c r="P38" s="86"/>
      <c r="Q38" s="86"/>
      <c r="R38" s="86"/>
    </row>
    <row r="39" spans="1:18" x14ac:dyDescent="0.25">
      <c r="B39" s="9"/>
      <c r="D39" s="86" t="s">
        <v>47</v>
      </c>
      <c r="E39" s="86"/>
      <c r="F39" s="86"/>
      <c r="G39" s="86"/>
      <c r="H39" s="86"/>
      <c r="I39" s="86"/>
      <c r="J39" s="86"/>
      <c r="K39" s="86"/>
      <c r="L39" s="86"/>
      <c r="M39" s="86"/>
      <c r="N39" s="86"/>
      <c r="O39" s="86"/>
      <c r="P39" s="86"/>
      <c r="Q39" s="86"/>
      <c r="R39" s="86"/>
    </row>
    <row r="40" spans="1:18" x14ac:dyDescent="0.25">
      <c r="B40" s="9"/>
      <c r="D40" s="86" t="s">
        <v>48</v>
      </c>
      <c r="E40" s="86"/>
      <c r="F40" s="86"/>
      <c r="G40" s="86"/>
      <c r="H40" s="86"/>
      <c r="I40" s="86"/>
      <c r="J40" s="86"/>
      <c r="K40" s="86"/>
      <c r="L40" s="86"/>
      <c r="M40" s="86"/>
      <c r="N40" s="86"/>
      <c r="O40" s="86"/>
      <c r="P40" s="86"/>
      <c r="Q40" s="86"/>
      <c r="R40" s="86"/>
    </row>
    <row r="41" spans="1:18" x14ac:dyDescent="0.25">
      <c r="B41" s="9"/>
      <c r="D41" s="86" t="s">
        <v>49</v>
      </c>
      <c r="E41" s="86"/>
      <c r="F41" s="86"/>
      <c r="G41" s="86"/>
      <c r="H41" s="86"/>
      <c r="I41" s="86"/>
      <c r="J41" s="86"/>
      <c r="K41" s="86"/>
      <c r="L41" s="86"/>
      <c r="M41" s="86"/>
      <c r="N41" s="86"/>
      <c r="O41" s="86"/>
      <c r="P41" s="86"/>
      <c r="Q41" s="86"/>
      <c r="R41" s="86"/>
    </row>
    <row r="42" spans="1:18" x14ac:dyDescent="0.25">
      <c r="B42" s="9"/>
      <c r="D42" s="86" t="s">
        <v>50</v>
      </c>
      <c r="E42" s="86"/>
      <c r="F42" s="86"/>
      <c r="G42" s="86"/>
      <c r="H42" s="86"/>
      <c r="I42" s="86"/>
      <c r="J42" s="86"/>
      <c r="K42" s="86"/>
      <c r="L42" s="86"/>
      <c r="M42" s="86"/>
      <c r="N42" s="86"/>
      <c r="O42" s="86"/>
      <c r="P42" s="86"/>
      <c r="Q42" s="86"/>
      <c r="R42" s="86"/>
    </row>
    <row r="43" spans="1:18" x14ac:dyDescent="0.25">
      <c r="B43" s="9"/>
      <c r="C43" t="s">
        <v>51</v>
      </c>
      <c r="D43" s="86" t="s">
        <v>52</v>
      </c>
      <c r="E43" s="86"/>
      <c r="F43" s="86"/>
      <c r="G43" s="86"/>
      <c r="H43" s="86"/>
      <c r="I43" s="86"/>
      <c r="J43" s="86"/>
      <c r="K43" s="86"/>
      <c r="L43" s="86"/>
      <c r="M43" s="86"/>
      <c r="N43" s="86"/>
      <c r="O43" s="86"/>
      <c r="P43" s="86"/>
      <c r="Q43" s="86"/>
      <c r="R43" s="86"/>
    </row>
    <row r="44" spans="1:18" x14ac:dyDescent="0.25">
      <c r="B44" s="9"/>
      <c r="D44" s="77" t="s">
        <v>53</v>
      </c>
      <c r="E44" s="77"/>
      <c r="F44" s="77"/>
      <c r="G44" s="77"/>
      <c r="H44" s="77"/>
      <c r="I44" s="77"/>
      <c r="J44" s="77"/>
      <c r="K44" s="77"/>
      <c r="L44" s="77"/>
      <c r="M44" s="77"/>
      <c r="N44" s="77"/>
      <c r="O44" s="77"/>
      <c r="P44" s="77"/>
      <c r="Q44" s="77"/>
      <c r="R44" s="77"/>
    </row>
    <row r="46" spans="1:18" x14ac:dyDescent="0.25">
      <c r="A46" s="17">
        <f>B52*B54/B56</f>
        <v>18.425062005906646</v>
      </c>
      <c r="B46" t="s">
        <v>9</v>
      </c>
      <c r="C46" s="87" t="s">
        <v>28</v>
      </c>
      <c r="D46" s="87"/>
      <c r="E46" s="87"/>
      <c r="F46" s="87"/>
      <c r="G46" s="87"/>
      <c r="H46" s="87"/>
      <c r="I46" s="87"/>
      <c r="J46" s="87"/>
      <c r="K46" s="87"/>
      <c r="L46" s="87"/>
      <c r="M46" s="87"/>
      <c r="N46" s="87"/>
      <c r="O46" s="87"/>
      <c r="P46" s="87"/>
      <c r="Q46" s="87"/>
    </row>
    <row r="48" spans="1:18" x14ac:dyDescent="0.25">
      <c r="E48" s="18" t="s">
        <v>29</v>
      </c>
    </row>
    <row r="50" spans="1:30" x14ac:dyDescent="0.25">
      <c r="E50" s="18" t="s">
        <v>30</v>
      </c>
    </row>
    <row r="52" spans="1:30" ht="32.1" customHeight="1" x14ac:dyDescent="0.25">
      <c r="B52" s="35">
        <f>C86</f>
        <v>212487</v>
      </c>
      <c r="C52" t="s">
        <v>31</v>
      </c>
      <c r="D52" s="87" t="s">
        <v>32</v>
      </c>
      <c r="E52" s="87"/>
      <c r="F52" s="87"/>
      <c r="G52" s="87"/>
      <c r="H52" s="87"/>
      <c r="I52" s="87"/>
      <c r="J52" s="87"/>
      <c r="K52" s="87"/>
      <c r="L52" s="87"/>
      <c r="M52" s="87"/>
      <c r="N52" s="87"/>
      <c r="O52" s="87"/>
      <c r="P52" s="87"/>
      <c r="Q52" s="87"/>
    </row>
    <row r="53" spans="1:30" x14ac:dyDescent="0.25">
      <c r="A53" s="2"/>
      <c r="B53" s="2"/>
      <c r="C53" s="2"/>
      <c r="D53" s="19"/>
      <c r="E53" s="19"/>
      <c r="F53" s="19"/>
      <c r="G53" s="19"/>
      <c r="H53" s="19"/>
      <c r="I53" s="19"/>
      <c r="J53" s="19"/>
      <c r="K53" s="19"/>
      <c r="L53" s="19"/>
      <c r="M53" s="19"/>
      <c r="N53" s="19"/>
      <c r="O53" s="19"/>
      <c r="P53" s="19"/>
      <c r="Q53" s="19"/>
      <c r="R53" s="2"/>
      <c r="S53" s="2"/>
      <c r="T53" s="2"/>
      <c r="U53" s="2"/>
      <c r="V53" s="2"/>
      <c r="W53" s="2"/>
      <c r="X53" s="2"/>
      <c r="Y53" s="2"/>
      <c r="Z53" s="2"/>
      <c r="AA53" s="2"/>
      <c r="AB53" s="2"/>
      <c r="AC53" s="2"/>
      <c r="AD53" s="2"/>
    </row>
    <row r="54" spans="1:30" ht="27.6" customHeight="1" x14ac:dyDescent="0.25">
      <c r="B54" s="17">
        <f>(C74+C77)/E75</f>
        <v>0.64908050914387383</v>
      </c>
      <c r="C54" t="s">
        <v>33</v>
      </c>
      <c r="D54" s="87" t="s">
        <v>34</v>
      </c>
      <c r="E54" s="87"/>
      <c r="F54" s="87"/>
      <c r="G54" s="87"/>
      <c r="H54" s="87"/>
      <c r="I54" s="87"/>
      <c r="J54" s="87"/>
      <c r="K54" s="87"/>
      <c r="L54" s="87"/>
      <c r="M54" s="87"/>
      <c r="N54" s="87"/>
      <c r="O54" s="87"/>
      <c r="P54" s="87"/>
      <c r="Q54" s="87"/>
    </row>
    <row r="56" spans="1:30" x14ac:dyDescent="0.25">
      <c r="B56" s="9">
        <f>B6</f>
        <v>7485.52</v>
      </c>
      <c r="C56" t="s">
        <v>35</v>
      </c>
      <c r="D56" s="18" t="s">
        <v>36</v>
      </c>
    </row>
    <row r="59" spans="1:30" x14ac:dyDescent="0.25">
      <c r="B59" s="36" t="s">
        <v>63</v>
      </c>
      <c r="C59" s="20"/>
      <c r="D59" s="20"/>
      <c r="E59" s="20"/>
      <c r="F59" s="20"/>
    </row>
    <row r="60" spans="1:30" x14ac:dyDescent="0.25">
      <c r="B60">
        <v>2221</v>
      </c>
      <c r="C60" s="7">
        <v>14600</v>
      </c>
      <c r="D60" s="66" t="s">
        <v>143</v>
      </c>
      <c r="E60" s="20"/>
      <c r="F60" s="20"/>
    </row>
    <row r="61" spans="1:30" x14ac:dyDescent="0.25">
      <c r="B61">
        <v>2222</v>
      </c>
      <c r="C61" s="7">
        <v>3600</v>
      </c>
      <c r="D61" s="68" t="s">
        <v>37</v>
      </c>
    </row>
    <row r="62" spans="1:30" x14ac:dyDescent="0.25">
      <c r="B62">
        <v>2223</v>
      </c>
      <c r="C62" s="7">
        <v>23400</v>
      </c>
      <c r="D62" s="69" t="s">
        <v>145</v>
      </c>
    </row>
    <row r="63" spans="1:30" x14ac:dyDescent="0.25">
      <c r="B63">
        <v>2224</v>
      </c>
      <c r="C63" s="7">
        <v>1800</v>
      </c>
      <c r="D63" s="70" t="s">
        <v>142</v>
      </c>
    </row>
    <row r="64" spans="1:30" x14ac:dyDescent="0.25">
      <c r="B64">
        <v>2239</v>
      </c>
      <c r="C64" s="64">
        <v>9500</v>
      </c>
      <c r="D64" s="70" t="s">
        <v>64</v>
      </c>
    </row>
    <row r="65" spans="1:8" x14ac:dyDescent="0.25">
      <c r="A65" s="2"/>
      <c r="B65" s="2">
        <v>2241</v>
      </c>
      <c r="C65" s="65">
        <v>1000</v>
      </c>
      <c r="D65" s="71" t="s">
        <v>65</v>
      </c>
      <c r="E65" s="2"/>
      <c r="F65" s="2"/>
    </row>
    <row r="66" spans="1:8" x14ac:dyDescent="0.25">
      <c r="B66">
        <v>2243</v>
      </c>
      <c r="C66" s="64">
        <v>4580</v>
      </c>
      <c r="D66" s="70" t="s">
        <v>66</v>
      </c>
      <c r="E66" s="78"/>
    </row>
    <row r="67" spans="1:8" x14ac:dyDescent="0.25">
      <c r="B67">
        <v>2244</v>
      </c>
      <c r="C67" s="64">
        <v>3410</v>
      </c>
      <c r="D67" s="70" t="s">
        <v>67</v>
      </c>
    </row>
    <row r="68" spans="1:8" x14ac:dyDescent="0.25">
      <c r="B68">
        <v>2249</v>
      </c>
      <c r="C68" s="64">
        <v>820</v>
      </c>
      <c r="D68" s="70" t="s">
        <v>68</v>
      </c>
    </row>
    <row r="69" spans="1:8" x14ac:dyDescent="0.25">
      <c r="B69">
        <v>2264</v>
      </c>
      <c r="C69" s="64">
        <v>1200</v>
      </c>
      <c r="D69" s="70" t="s">
        <v>146</v>
      </c>
    </row>
    <row r="70" spans="1:8" x14ac:dyDescent="0.25">
      <c r="B70">
        <v>2341</v>
      </c>
      <c r="C70" s="64">
        <v>900</v>
      </c>
      <c r="D70" s="70" t="s">
        <v>69</v>
      </c>
    </row>
    <row r="71" spans="1:8" x14ac:dyDescent="0.25">
      <c r="B71">
        <v>2350</v>
      </c>
      <c r="C71" s="64">
        <v>11800</v>
      </c>
      <c r="D71" s="70" t="s">
        <v>144</v>
      </c>
    </row>
    <row r="72" spans="1:8" x14ac:dyDescent="0.25">
      <c r="A72" s="37" t="s">
        <v>70</v>
      </c>
      <c r="B72" s="37"/>
      <c r="C72" s="38">
        <f>SUM(C60:C71)</f>
        <v>76610</v>
      </c>
      <c r="D72" s="85"/>
      <c r="E72" s="85"/>
      <c r="F72" s="85"/>
      <c r="G72" s="85"/>
    </row>
    <row r="73" spans="1:8" x14ac:dyDescent="0.25">
      <c r="C73" s="22"/>
      <c r="D73" s="85"/>
      <c r="E73" s="85"/>
      <c r="F73" s="85"/>
      <c r="G73" s="85"/>
    </row>
    <row r="74" spans="1:8" x14ac:dyDescent="0.25">
      <c r="C74" s="39">
        <v>130944</v>
      </c>
      <c r="D74" s="68" t="s">
        <v>147</v>
      </c>
      <c r="E74" s="78"/>
      <c r="F74" s="78"/>
      <c r="G74" s="78"/>
    </row>
    <row r="75" spans="1:8" x14ac:dyDescent="0.25">
      <c r="A75" s="37" t="s">
        <v>78</v>
      </c>
      <c r="B75" s="37"/>
      <c r="C75" s="38">
        <f>C74</f>
        <v>130944</v>
      </c>
      <c r="D75" s="70"/>
      <c r="E75" s="72">
        <v>453612.45</v>
      </c>
      <c r="F75" s="78"/>
      <c r="G75" s="78"/>
    </row>
    <row r="76" spans="1:8" x14ac:dyDescent="0.25">
      <c r="C76" s="22"/>
      <c r="D76" s="70"/>
      <c r="E76" s="78"/>
      <c r="F76" s="78"/>
      <c r="G76" s="78"/>
    </row>
    <row r="77" spans="1:8" x14ac:dyDescent="0.25">
      <c r="B77">
        <v>1000</v>
      </c>
      <c r="C77" s="64">
        <v>163487</v>
      </c>
      <c r="D77" s="68" t="s">
        <v>151</v>
      </c>
      <c r="H77" s="67"/>
    </row>
    <row r="78" spans="1:8" x14ac:dyDescent="0.25">
      <c r="B78">
        <v>2210</v>
      </c>
      <c r="C78" s="64">
        <v>3300</v>
      </c>
      <c r="D78" s="66" t="s">
        <v>71</v>
      </c>
    </row>
    <row r="79" spans="1:8" x14ac:dyDescent="0.25">
      <c r="B79">
        <v>2233</v>
      </c>
      <c r="C79" s="64">
        <v>2400</v>
      </c>
      <c r="D79" s="66" t="s">
        <v>148</v>
      </c>
    </row>
    <row r="80" spans="1:8" x14ac:dyDescent="0.25">
      <c r="B80">
        <v>2234</v>
      </c>
      <c r="C80" s="64">
        <v>1000</v>
      </c>
      <c r="D80" s="70" t="s">
        <v>72</v>
      </c>
    </row>
    <row r="81" spans="1:4" x14ac:dyDescent="0.25">
      <c r="B81">
        <v>2311</v>
      </c>
      <c r="C81" s="64">
        <v>11500</v>
      </c>
      <c r="D81" s="70" t="s">
        <v>73</v>
      </c>
    </row>
    <row r="82" spans="1:4" x14ac:dyDescent="0.25">
      <c r="B82">
        <v>2312</v>
      </c>
      <c r="C82" s="64">
        <v>13800</v>
      </c>
      <c r="D82" s="70" t="s">
        <v>74</v>
      </c>
    </row>
    <row r="83" spans="1:4" x14ac:dyDescent="0.25">
      <c r="B83">
        <v>2322</v>
      </c>
      <c r="C83" s="64">
        <v>1200</v>
      </c>
      <c r="D83" s="70" t="s">
        <v>75</v>
      </c>
    </row>
    <row r="84" spans="1:4" x14ac:dyDescent="0.25">
      <c r="B84">
        <v>2390</v>
      </c>
      <c r="C84" s="64">
        <v>400</v>
      </c>
      <c r="D84" s="66" t="s">
        <v>149</v>
      </c>
    </row>
    <row r="85" spans="1:4" x14ac:dyDescent="0.25">
      <c r="B85">
        <v>5239</v>
      </c>
      <c r="C85" s="64">
        <v>15400</v>
      </c>
      <c r="D85" s="66" t="s">
        <v>150</v>
      </c>
    </row>
    <row r="86" spans="1:4" x14ac:dyDescent="0.25">
      <c r="A86" s="37" t="s">
        <v>76</v>
      </c>
      <c r="B86" s="37"/>
      <c r="C86" s="38">
        <f>SUM(C77:C85)</f>
        <v>212487</v>
      </c>
    </row>
    <row r="88" spans="1:4" x14ac:dyDescent="0.25">
      <c r="C88" s="26" t="s">
        <v>77</v>
      </c>
    </row>
    <row r="89" spans="1:4" x14ac:dyDescent="0.25">
      <c r="C89" s="40">
        <v>375000</v>
      </c>
    </row>
  </sheetData>
  <mergeCells count="20">
    <mergeCell ref="D72:G72"/>
    <mergeCell ref="D73:G73"/>
    <mergeCell ref="D41:R41"/>
    <mergeCell ref="D42:R42"/>
    <mergeCell ref="D43:R43"/>
    <mergeCell ref="C46:Q46"/>
    <mergeCell ref="D52:Q52"/>
    <mergeCell ref="D54:Q54"/>
    <mergeCell ref="D40:R40"/>
    <mergeCell ref="H3:H4"/>
    <mergeCell ref="D4:G4"/>
    <mergeCell ref="D23:R23"/>
    <mergeCell ref="D24:R24"/>
    <mergeCell ref="D25:R25"/>
    <mergeCell ref="D26:R26"/>
    <mergeCell ref="D27:R27"/>
    <mergeCell ref="D28:R28"/>
    <mergeCell ref="D37:R37"/>
    <mergeCell ref="D38:R38"/>
    <mergeCell ref="D39:R3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7:H67"/>
  <sheetViews>
    <sheetView tabSelected="1" zoomScale="130" zoomScaleNormal="130" workbookViewId="0">
      <selection activeCell="G58" sqref="G58"/>
    </sheetView>
  </sheetViews>
  <sheetFormatPr defaultColWidth="9.140625" defaultRowHeight="15.75" outlineLevelRow="1" x14ac:dyDescent="0.25"/>
  <cols>
    <col min="1" max="1" width="5" style="45" customWidth="1"/>
    <col min="2" max="2" width="13.7109375" style="48" customWidth="1"/>
    <col min="3" max="3" width="52.42578125" style="45" customWidth="1"/>
    <col min="4" max="6" width="15.7109375" style="45" customWidth="1"/>
    <col min="7" max="7" width="9.140625" style="45"/>
    <col min="8" max="8" width="10" style="45" bestFit="1" customWidth="1"/>
    <col min="9" max="16384" width="9.140625" style="45"/>
  </cols>
  <sheetData>
    <row r="7" spans="2:6" ht="45.75" customHeight="1" x14ac:dyDescent="0.35">
      <c r="B7" s="90" t="s">
        <v>138</v>
      </c>
      <c r="C7" s="90"/>
      <c r="D7" s="90"/>
    </row>
    <row r="9" spans="2:6" ht="47.25" x14ac:dyDescent="0.25">
      <c r="B9" s="46" t="s">
        <v>129</v>
      </c>
      <c r="C9" s="46" t="s">
        <v>130</v>
      </c>
      <c r="D9" s="62" t="s">
        <v>139</v>
      </c>
      <c r="E9" s="52" t="s">
        <v>137</v>
      </c>
      <c r="F9" s="52" t="s">
        <v>161</v>
      </c>
    </row>
    <row r="10" spans="2:6" x14ac:dyDescent="0.25">
      <c r="B10" s="53" t="s">
        <v>79</v>
      </c>
      <c r="C10" s="47" t="s">
        <v>80</v>
      </c>
      <c r="D10" s="54">
        <v>74.599999999999994</v>
      </c>
      <c r="E10" s="73" t="s">
        <v>165</v>
      </c>
      <c r="F10" s="74">
        <f>D10/D67</f>
        <v>9.9659075121033679E-3</v>
      </c>
    </row>
    <row r="11" spans="2:6" ht="3" customHeight="1" x14ac:dyDescent="0.25">
      <c r="B11" s="53"/>
      <c r="C11" s="47"/>
      <c r="D11" s="54"/>
      <c r="E11" s="73"/>
      <c r="F11" s="51"/>
    </row>
    <row r="12" spans="2:6" x14ac:dyDescent="0.25">
      <c r="B12" s="56" t="s">
        <v>114</v>
      </c>
      <c r="C12" s="43" t="s">
        <v>170</v>
      </c>
      <c r="D12" s="57">
        <v>106.18</v>
      </c>
      <c r="E12" s="73" t="s">
        <v>165</v>
      </c>
      <c r="F12" s="74">
        <f>D12/D67</f>
        <v>1.418471929805812E-2</v>
      </c>
    </row>
    <row r="13" spans="2:6" ht="3" customHeight="1" x14ac:dyDescent="0.25">
      <c r="B13" s="56"/>
      <c r="C13" s="43"/>
      <c r="D13" s="57"/>
      <c r="E13" s="73"/>
      <c r="F13" s="74"/>
    </row>
    <row r="14" spans="2:6" x14ac:dyDescent="0.25">
      <c r="B14" s="56" t="s">
        <v>126</v>
      </c>
      <c r="C14" s="43" t="s">
        <v>127</v>
      </c>
      <c r="D14" s="57">
        <v>105.48</v>
      </c>
      <c r="E14" s="73" t="s">
        <v>166</v>
      </c>
      <c r="F14" s="74">
        <f>D14/D67</f>
        <v>1.4091205420598704E-2</v>
      </c>
    </row>
    <row r="15" spans="2:6" ht="3" customHeight="1" x14ac:dyDescent="0.25">
      <c r="B15" s="51"/>
      <c r="C15" s="55"/>
      <c r="D15" s="58"/>
      <c r="E15" s="73"/>
      <c r="F15" s="74"/>
    </row>
    <row r="16" spans="2:6" hidden="1" outlineLevel="1" x14ac:dyDescent="0.25">
      <c r="B16" s="59" t="s">
        <v>85</v>
      </c>
      <c r="C16" s="43" t="s">
        <v>86</v>
      </c>
      <c r="D16" s="54">
        <v>332.38</v>
      </c>
      <c r="E16" s="73"/>
      <c r="F16" s="74"/>
    </row>
    <row r="17" spans="2:6" hidden="1" outlineLevel="1" x14ac:dyDescent="0.25">
      <c r="B17" s="57" t="s">
        <v>115</v>
      </c>
      <c r="C17" s="43" t="s">
        <v>116</v>
      </c>
      <c r="D17" s="57">
        <v>144.81</v>
      </c>
      <c r="E17" s="73"/>
      <c r="F17" s="74"/>
    </row>
    <row r="18" spans="2:6" hidden="1" outlineLevel="1" x14ac:dyDescent="0.25">
      <c r="B18" s="57" t="s">
        <v>128</v>
      </c>
      <c r="C18" s="43" t="s">
        <v>116</v>
      </c>
      <c r="D18" s="57">
        <v>155.46</v>
      </c>
      <c r="E18" s="73"/>
      <c r="F18" s="74"/>
    </row>
    <row r="19" spans="2:6" collapsed="1" x14ac:dyDescent="0.25">
      <c r="B19" s="60"/>
      <c r="C19" s="43" t="s">
        <v>171</v>
      </c>
      <c r="D19" s="57">
        <f>SUM(D16:D18)</f>
        <v>632.65</v>
      </c>
      <c r="E19" s="73" t="s">
        <v>162</v>
      </c>
      <c r="F19" s="74">
        <f>D19/D67</f>
        <v>8.4516506535284128E-2</v>
      </c>
    </row>
    <row r="20" spans="2:6" ht="3" customHeight="1" x14ac:dyDescent="0.25">
      <c r="B20" s="60"/>
      <c r="C20" s="43"/>
      <c r="D20" s="57"/>
      <c r="E20" s="73"/>
      <c r="F20" s="74"/>
    </row>
    <row r="21" spans="2:6" hidden="1" outlineLevel="1" x14ac:dyDescent="0.25">
      <c r="B21" s="60" t="s">
        <v>87</v>
      </c>
      <c r="C21" s="44" t="s">
        <v>131</v>
      </c>
      <c r="D21" s="57">
        <v>29.91</v>
      </c>
      <c r="E21" s="73"/>
      <c r="F21" s="74"/>
    </row>
    <row r="22" spans="2:6" hidden="1" outlineLevel="1" x14ac:dyDescent="0.25">
      <c r="B22" s="60" t="s">
        <v>88</v>
      </c>
      <c r="C22" s="43" t="s">
        <v>84</v>
      </c>
      <c r="D22" s="57">
        <v>2.71</v>
      </c>
      <c r="E22" s="73"/>
      <c r="F22" s="74"/>
    </row>
    <row r="23" spans="2:6" hidden="1" outlineLevel="1" x14ac:dyDescent="0.25">
      <c r="B23" s="60" t="s">
        <v>89</v>
      </c>
      <c r="C23" s="43" t="s">
        <v>90</v>
      </c>
      <c r="D23" s="57">
        <v>24.11</v>
      </c>
      <c r="E23" s="73"/>
      <c r="F23" s="74"/>
    </row>
    <row r="24" spans="2:6" hidden="1" outlineLevel="1" x14ac:dyDescent="0.25">
      <c r="B24" s="60" t="s">
        <v>91</v>
      </c>
      <c r="C24" s="43" t="s">
        <v>92</v>
      </c>
      <c r="D24" s="57">
        <v>41.71</v>
      </c>
      <c r="E24" s="73"/>
      <c r="F24" s="74"/>
    </row>
    <row r="25" spans="2:6" hidden="1" outlineLevel="1" x14ac:dyDescent="0.25">
      <c r="B25" s="60" t="s">
        <v>93</v>
      </c>
      <c r="C25" s="43" t="s">
        <v>81</v>
      </c>
      <c r="D25" s="56">
        <v>12.3</v>
      </c>
      <c r="E25" s="73"/>
      <c r="F25" s="74"/>
    </row>
    <row r="26" spans="2:6" hidden="1" outlineLevel="1" x14ac:dyDescent="0.25">
      <c r="B26" s="60" t="s">
        <v>94</v>
      </c>
      <c r="C26" s="43" t="s">
        <v>95</v>
      </c>
      <c r="D26" s="57">
        <v>6.68</v>
      </c>
      <c r="E26" s="73"/>
      <c r="F26" s="74"/>
    </row>
    <row r="27" spans="2:6" hidden="1" outlineLevel="1" x14ac:dyDescent="0.25">
      <c r="B27" s="60" t="s">
        <v>96</v>
      </c>
      <c r="C27" s="43" t="s">
        <v>97</v>
      </c>
      <c r="D27" s="57">
        <v>8.11</v>
      </c>
      <c r="E27" s="73"/>
      <c r="F27" s="74"/>
    </row>
    <row r="28" spans="2:6" hidden="1" outlineLevel="1" x14ac:dyDescent="0.25">
      <c r="B28" s="60" t="s">
        <v>98</v>
      </c>
      <c r="C28" s="43" t="s">
        <v>97</v>
      </c>
      <c r="D28" s="57">
        <v>5.7</v>
      </c>
      <c r="E28" s="73"/>
      <c r="F28" s="74"/>
    </row>
    <row r="29" spans="2:6" hidden="1" outlineLevel="1" x14ac:dyDescent="0.25">
      <c r="B29" s="60" t="s">
        <v>99</v>
      </c>
      <c r="C29" s="43" t="s">
        <v>83</v>
      </c>
      <c r="D29" s="57">
        <v>3.34</v>
      </c>
      <c r="E29" s="73"/>
      <c r="F29" s="74"/>
    </row>
    <row r="30" spans="2:6" hidden="1" outlineLevel="1" x14ac:dyDescent="0.25">
      <c r="B30" s="60" t="s">
        <v>100</v>
      </c>
      <c r="C30" s="43" t="s">
        <v>101</v>
      </c>
      <c r="D30" s="57">
        <v>6.94</v>
      </c>
      <c r="E30" s="73"/>
      <c r="F30" s="74"/>
    </row>
    <row r="31" spans="2:6" hidden="1" outlineLevel="1" x14ac:dyDescent="0.25">
      <c r="B31" s="60" t="s">
        <v>102</v>
      </c>
      <c r="C31" s="43" t="s">
        <v>132</v>
      </c>
      <c r="D31" s="57">
        <v>5.65</v>
      </c>
      <c r="E31" s="73"/>
      <c r="F31" s="74"/>
    </row>
    <row r="32" spans="2:6" collapsed="1" x14ac:dyDescent="0.25">
      <c r="B32" s="51"/>
      <c r="C32" s="61" t="s">
        <v>140</v>
      </c>
      <c r="D32" s="58">
        <f>SUM(D21:D31)</f>
        <v>147.16</v>
      </c>
      <c r="E32" s="73" t="s">
        <v>163</v>
      </c>
      <c r="F32" s="74">
        <f>D32/D67</f>
        <v>1.9659288867039298E-2</v>
      </c>
    </row>
    <row r="33" spans="2:6" ht="3" customHeight="1" x14ac:dyDescent="0.25">
      <c r="B33" s="51"/>
      <c r="C33" s="61"/>
      <c r="D33" s="58"/>
      <c r="E33" s="73"/>
      <c r="F33" s="51"/>
    </row>
    <row r="34" spans="2:6" hidden="1" outlineLevel="1" x14ac:dyDescent="0.25">
      <c r="B34" s="60" t="s">
        <v>104</v>
      </c>
      <c r="C34" s="43" t="s">
        <v>133</v>
      </c>
      <c r="D34" s="57">
        <v>20.73</v>
      </c>
      <c r="E34" s="73"/>
      <c r="F34" s="51"/>
    </row>
    <row r="35" spans="2:6" hidden="1" outlineLevel="1" x14ac:dyDescent="0.25">
      <c r="B35" s="60" t="s">
        <v>105</v>
      </c>
      <c r="C35" s="43" t="s">
        <v>82</v>
      </c>
      <c r="D35" s="57">
        <v>2.4300000000000002</v>
      </c>
      <c r="E35" s="73"/>
      <c r="F35" s="51"/>
    </row>
    <row r="36" spans="2:6" hidden="1" outlineLevel="1" x14ac:dyDescent="0.25">
      <c r="B36" s="60" t="s">
        <v>106</v>
      </c>
      <c r="C36" s="43" t="s">
        <v>82</v>
      </c>
      <c r="D36" s="57">
        <v>2.4300000000000002</v>
      </c>
      <c r="E36" s="73"/>
      <c r="F36" s="51"/>
    </row>
    <row r="37" spans="2:6" hidden="1" outlineLevel="1" x14ac:dyDescent="0.25">
      <c r="B37" s="60" t="s">
        <v>107</v>
      </c>
      <c r="C37" s="43" t="s">
        <v>103</v>
      </c>
      <c r="D37" s="57">
        <v>4.76</v>
      </c>
      <c r="E37" s="73"/>
      <c r="F37" s="51"/>
    </row>
    <row r="38" spans="2:6" hidden="1" outlineLevel="1" x14ac:dyDescent="0.25">
      <c r="B38" s="60" t="s">
        <v>108</v>
      </c>
      <c r="C38" s="43" t="s">
        <v>82</v>
      </c>
      <c r="D38" s="57">
        <v>2.4300000000000002</v>
      </c>
      <c r="E38" s="73"/>
      <c r="F38" s="51"/>
    </row>
    <row r="39" spans="2:6" hidden="1" outlineLevel="1" x14ac:dyDescent="0.25">
      <c r="B39" s="60" t="s">
        <v>109</v>
      </c>
      <c r="C39" s="43" t="s">
        <v>82</v>
      </c>
      <c r="D39" s="57">
        <v>2.4300000000000002</v>
      </c>
      <c r="E39" s="73"/>
      <c r="F39" s="51"/>
    </row>
    <row r="40" spans="2:6" hidden="1" outlineLevel="1" x14ac:dyDescent="0.25">
      <c r="B40" s="60" t="s">
        <v>110</v>
      </c>
      <c r="C40" s="43" t="s">
        <v>103</v>
      </c>
      <c r="D40" s="57">
        <v>4.7699999999999996</v>
      </c>
      <c r="E40" s="73"/>
      <c r="F40" s="51"/>
    </row>
    <row r="41" spans="2:6" hidden="1" outlineLevel="1" x14ac:dyDescent="0.25">
      <c r="B41" s="60" t="s">
        <v>111</v>
      </c>
      <c r="C41" s="43" t="s">
        <v>134</v>
      </c>
      <c r="D41" s="57">
        <v>20.54</v>
      </c>
      <c r="E41" s="73"/>
      <c r="F41" s="51"/>
    </row>
    <row r="42" spans="2:6" hidden="1" outlineLevel="1" x14ac:dyDescent="0.25">
      <c r="B42" s="60" t="s">
        <v>112</v>
      </c>
      <c r="C42" s="43" t="s">
        <v>113</v>
      </c>
      <c r="D42" s="57">
        <v>619.4</v>
      </c>
      <c r="E42" s="73"/>
      <c r="F42" s="51"/>
    </row>
    <row r="43" spans="2:6" hidden="1" outlineLevel="1" x14ac:dyDescent="0.25">
      <c r="B43" s="60" t="s">
        <v>117</v>
      </c>
      <c r="C43" s="43" t="s">
        <v>116</v>
      </c>
      <c r="D43" s="57">
        <v>59.93</v>
      </c>
      <c r="E43" s="73"/>
      <c r="F43" s="51"/>
    </row>
    <row r="44" spans="2:6" hidden="1" outlineLevel="1" x14ac:dyDescent="0.25">
      <c r="B44" s="60" t="s">
        <v>118</v>
      </c>
      <c r="C44" s="43" t="s">
        <v>135</v>
      </c>
      <c r="D44" s="57">
        <v>21.82</v>
      </c>
      <c r="E44" s="73"/>
      <c r="F44" s="51"/>
    </row>
    <row r="45" spans="2:6" hidden="1" outlineLevel="1" x14ac:dyDescent="0.25">
      <c r="B45" s="60" t="s">
        <v>119</v>
      </c>
      <c r="C45" s="43" t="s">
        <v>82</v>
      </c>
      <c r="D45" s="57">
        <v>2.4300000000000002</v>
      </c>
      <c r="E45" s="73"/>
      <c r="F45" s="51"/>
    </row>
    <row r="46" spans="2:6" hidden="1" outlineLevel="1" x14ac:dyDescent="0.25">
      <c r="B46" s="60" t="s">
        <v>120</v>
      </c>
      <c r="C46" s="43" t="s">
        <v>82</v>
      </c>
      <c r="D46" s="57">
        <v>2.4300000000000002</v>
      </c>
      <c r="E46" s="73"/>
      <c r="F46" s="51"/>
    </row>
    <row r="47" spans="2:6" hidden="1" outlineLevel="1" x14ac:dyDescent="0.25">
      <c r="B47" s="60" t="s">
        <v>121</v>
      </c>
      <c r="C47" s="43" t="s">
        <v>103</v>
      </c>
      <c r="D47" s="57">
        <v>4.7699999999999996</v>
      </c>
      <c r="E47" s="73"/>
      <c r="F47" s="51"/>
    </row>
    <row r="48" spans="2:6" hidden="1" outlineLevel="1" x14ac:dyDescent="0.25">
      <c r="B48" s="60" t="s">
        <v>122</v>
      </c>
      <c r="C48" s="43" t="s">
        <v>82</v>
      </c>
      <c r="D48" s="57">
        <v>2.42</v>
      </c>
      <c r="E48" s="73"/>
      <c r="F48" s="51"/>
    </row>
    <row r="49" spans="2:8" hidden="1" outlineLevel="1" x14ac:dyDescent="0.25">
      <c r="B49" s="60" t="s">
        <v>123</v>
      </c>
      <c r="C49" s="43" t="s">
        <v>82</v>
      </c>
      <c r="D49" s="57">
        <v>2.42</v>
      </c>
      <c r="E49" s="73"/>
      <c r="F49" s="51"/>
    </row>
    <row r="50" spans="2:8" hidden="1" outlineLevel="1" x14ac:dyDescent="0.25">
      <c r="B50" s="60" t="s">
        <v>124</v>
      </c>
      <c r="C50" s="43" t="s">
        <v>103</v>
      </c>
      <c r="D50" s="57">
        <v>4.76</v>
      </c>
      <c r="E50" s="73"/>
      <c r="F50" s="51"/>
    </row>
    <row r="51" spans="2:8" hidden="1" outlineLevel="1" x14ac:dyDescent="0.25">
      <c r="B51" s="60" t="s">
        <v>125</v>
      </c>
      <c r="C51" s="43" t="s">
        <v>136</v>
      </c>
      <c r="D51" s="57">
        <v>20.58</v>
      </c>
      <c r="E51" s="73"/>
      <c r="F51" s="51"/>
    </row>
    <row r="52" spans="2:8" collapsed="1" x14ac:dyDescent="0.25">
      <c r="B52" s="51"/>
      <c r="C52" s="61" t="s">
        <v>141</v>
      </c>
      <c r="D52" s="58">
        <f>SUM(D34:D51)</f>
        <v>801.47999999999979</v>
      </c>
      <c r="E52" s="73" t="s">
        <v>162</v>
      </c>
      <c r="F52" s="74">
        <f>D52/D67</f>
        <v>0.10707071786595986</v>
      </c>
      <c r="H52" s="76"/>
    </row>
    <row r="53" spans="2:8" ht="2.4500000000000002" customHeight="1" x14ac:dyDescent="0.25">
      <c r="B53" s="51"/>
      <c r="C53" s="61"/>
      <c r="D53" s="58"/>
      <c r="E53" s="73"/>
      <c r="F53" s="74"/>
      <c r="H53" s="76"/>
    </row>
    <row r="54" spans="2:8" outlineLevel="1" x14ac:dyDescent="0.25">
      <c r="B54" s="60" t="s">
        <v>104</v>
      </c>
      <c r="C54" s="43" t="s">
        <v>133</v>
      </c>
      <c r="D54" s="57">
        <v>20.73</v>
      </c>
      <c r="E54" s="55"/>
      <c r="F54" s="55"/>
      <c r="H54" s="76"/>
    </row>
    <row r="55" spans="2:8" outlineLevel="1" x14ac:dyDescent="0.25">
      <c r="B55" s="60" t="s">
        <v>105</v>
      </c>
      <c r="C55" s="43" t="s">
        <v>82</v>
      </c>
      <c r="D55" s="57">
        <v>2.4300000000000002</v>
      </c>
      <c r="E55" s="73"/>
      <c r="F55" s="74"/>
      <c r="H55" s="76"/>
    </row>
    <row r="56" spans="2:8" outlineLevel="1" x14ac:dyDescent="0.25">
      <c r="B56" s="60" t="s">
        <v>106</v>
      </c>
      <c r="C56" s="43" t="s">
        <v>82</v>
      </c>
      <c r="D56" s="57">
        <v>2.4300000000000002</v>
      </c>
      <c r="E56" s="73"/>
      <c r="F56" s="74"/>
      <c r="H56" s="76"/>
    </row>
    <row r="57" spans="2:8" outlineLevel="1" x14ac:dyDescent="0.25">
      <c r="B57" s="60" t="s">
        <v>107</v>
      </c>
      <c r="C57" s="43" t="s">
        <v>103</v>
      </c>
      <c r="D57" s="57">
        <v>4.76</v>
      </c>
      <c r="E57" s="73"/>
      <c r="F57" s="74"/>
      <c r="H57" s="76"/>
    </row>
    <row r="58" spans="2:8" outlineLevel="1" x14ac:dyDescent="0.25">
      <c r="B58" s="51" t="s">
        <v>168</v>
      </c>
      <c r="C58" s="61" t="s">
        <v>167</v>
      </c>
      <c r="D58" s="58">
        <v>35.85</v>
      </c>
      <c r="E58" s="73"/>
      <c r="F58" s="74"/>
      <c r="H58" s="76"/>
    </row>
    <row r="59" spans="2:8" ht="15.6" customHeight="1" x14ac:dyDescent="0.25">
      <c r="B59" s="51"/>
      <c r="C59" s="61" t="s">
        <v>169</v>
      </c>
      <c r="D59" s="58">
        <f>SUM(D54:D58)</f>
        <v>66.2</v>
      </c>
      <c r="E59" s="73" t="s">
        <v>166</v>
      </c>
      <c r="F59" s="74">
        <f>D59/D67</f>
        <v>8.8437409825903885E-3</v>
      </c>
    </row>
    <row r="60" spans="2:8" ht="3" customHeight="1" x14ac:dyDescent="0.25">
      <c r="B60" s="79"/>
      <c r="C60" s="80"/>
      <c r="D60" s="81"/>
      <c r="E60" s="82"/>
      <c r="F60" s="83"/>
    </row>
    <row r="61" spans="2:8" ht="15.75" customHeight="1" x14ac:dyDescent="0.25">
      <c r="C61" s="45" t="s">
        <v>160</v>
      </c>
      <c r="D61" s="49">
        <f>D10+D12+D14+D19+D32+D52+D54</f>
        <v>1888.2799999999997</v>
      </c>
      <c r="E61" s="45" t="s">
        <v>164</v>
      </c>
      <c r="F61" s="75">
        <f>D61/D67</f>
        <v>0.25225769218437727</v>
      </c>
    </row>
    <row r="62" spans="2:8" ht="3" customHeight="1" x14ac:dyDescent="0.25">
      <c r="D62" s="49"/>
    </row>
    <row r="63" spans="2:8" hidden="1" outlineLevel="1" x14ac:dyDescent="0.25">
      <c r="C63" s="45" t="s">
        <v>156</v>
      </c>
      <c r="D63" s="49">
        <v>3097.13</v>
      </c>
    </row>
    <row r="64" spans="2:8" hidden="1" outlineLevel="1" x14ac:dyDescent="0.25">
      <c r="C64" s="45" t="s">
        <v>157</v>
      </c>
      <c r="D64" s="49">
        <v>2216.85</v>
      </c>
    </row>
    <row r="65" spans="3:5" hidden="1" outlineLevel="1" x14ac:dyDescent="0.25">
      <c r="C65" s="45" t="s">
        <v>158</v>
      </c>
      <c r="D65" s="49">
        <v>2171.54</v>
      </c>
    </row>
    <row r="66" spans="3:5" ht="3" hidden="1" customHeight="1" outlineLevel="1" x14ac:dyDescent="0.25">
      <c r="D66" s="49"/>
    </row>
    <row r="67" spans="3:5" collapsed="1" x14ac:dyDescent="0.25">
      <c r="C67" s="50" t="s">
        <v>159</v>
      </c>
      <c r="D67" s="49">
        <f>SUM(D63:D65)</f>
        <v>7485.5199999999995</v>
      </c>
      <c r="E67" s="45" t="s">
        <v>164</v>
      </c>
    </row>
  </sheetData>
  <mergeCells count="1">
    <mergeCell ref="B7:D7"/>
  </mergeCells>
  <pageMargins left="0.70866141732283472" right="0.70866141732283472" top="0.74803149606299213" bottom="0.74803149606299213"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V1.47</vt:lpstr>
      <vt:lpstr>V2.50</vt:lpstr>
      <vt:lpstr>V3.52</vt:lpstr>
      <vt:lpstr>CPS MZ_2022</vt:lpstr>
      <vt:lpstr>CPS Virtuve_2022</vt:lpstr>
      <vt:lpstr>CPS Sporta zāle</vt:lpstr>
      <vt:lpstr>CPS Trenažieru zāle</vt:lpstr>
      <vt:lpstr>Telpas platiba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Sarmite Bake</dc:creator>
  <cp:lastModifiedBy>Jevgēnija Sviridenkova</cp:lastModifiedBy>
  <cp:lastPrinted>2022-03-24T14:53:48Z</cp:lastPrinted>
  <dcterms:created xsi:type="dcterms:W3CDTF">2013-09-23T09:46:58Z</dcterms:created>
  <dcterms:modified xsi:type="dcterms:W3CDTF">2022-03-24T14:54:00Z</dcterms:modified>
</cp:coreProperties>
</file>