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adazi-dcx\data\PUBLIC\DOMES_SEDES\AVIZEI un MAJAS LAPAI\2022.gads\03_MARTS\"/>
    </mc:Choice>
  </mc:AlternateContent>
  <xr:revisionPtr revIDLastSave="0" documentId="13_ncr:1_{077EC3CD-1EFD-42FA-80F3-2974170960AB}" xr6:coauthVersionLast="47" xr6:coauthVersionMax="47" xr10:uidLastSave="{00000000-0000-0000-0000-000000000000}"/>
  <bookViews>
    <workbookView xWindow="-120" yWindow="-120" windowWidth="29040" windowHeight="15840" tabRatio="830" activeTab="1" xr2:uid="{00000000-000D-0000-FFFF-FFFF00000000}"/>
  </bookViews>
  <sheets>
    <sheet name="53" sheetId="20" r:id="rId1"/>
    <sheet name="43" sheetId="19" r:id="rId2"/>
    <sheet name="Telpas platiba" sheetId="1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19" l="1"/>
  <c r="A8" i="19" s="1"/>
  <c r="B8" i="20"/>
  <c r="A8" i="20" s="1"/>
  <c r="C86" i="19"/>
  <c r="C75" i="19"/>
  <c r="B28" i="19" s="1"/>
  <c r="C72" i="19"/>
  <c r="B23" i="19" s="1"/>
  <c r="B56" i="19"/>
  <c r="B54" i="19"/>
  <c r="B52" i="19"/>
  <c r="B30" i="19"/>
  <c r="C86" i="20"/>
  <c r="B52" i="20" s="1"/>
  <c r="C75" i="20"/>
  <c r="B28" i="20" s="1"/>
  <c r="C72" i="20"/>
  <c r="B23" i="20" s="1"/>
  <c r="B56" i="20"/>
  <c r="B54" i="20"/>
  <c r="B30" i="20"/>
  <c r="A46" i="20" l="1"/>
  <c r="B10" i="20" s="1"/>
  <c r="F12" i="15"/>
  <c r="A46" i="19"/>
  <c r="B10" i="19" s="1"/>
  <c r="F10" i="15"/>
  <c r="A14" i="19"/>
  <c r="A14" i="20"/>
  <c r="B3" i="19" l="1"/>
  <c r="L3" i="19" s="1"/>
  <c r="L4" i="19" s="1"/>
  <c r="N4" i="19" s="1"/>
  <c r="B3" i="20"/>
  <c r="L3" i="20" s="1"/>
  <c r="N3" i="20" s="1"/>
  <c r="O3" i="20" s="1"/>
  <c r="N3" i="19" l="1"/>
  <c r="O3" i="19" s="1"/>
  <c r="L4" i="20"/>
  <c r="N4" i="20" s="1"/>
  <c r="O4" i="19"/>
  <c r="P4" i="19" s="1"/>
  <c r="P3" i="19"/>
  <c r="O4" i="20"/>
  <c r="P4" i="20" s="1"/>
  <c r="P3" i="20"/>
</calcChain>
</file>

<file path=xl/sharedStrings.xml><?xml version="1.0" encoding="utf-8"?>
<sst xmlns="http://schemas.openxmlformats.org/spreadsheetml/2006/main" count="198" uniqueCount="103">
  <si>
    <t>Nomas maksas noteikšanas metodika, ja nekustamo īpašumu iznomā publiskai personai, tās iestādei vai kapitālsabiedrībai publiskas funkcijas veikšanai</t>
  </si>
  <si>
    <t>NM =</t>
  </si>
  <si>
    <t>, kur</t>
  </si>
  <si>
    <t>Cena par kvm (bez PVN):</t>
  </si>
  <si>
    <t>mēnesī par visu (bez PVN)</t>
  </si>
  <si>
    <t>Cena par kvm (ar PVN):</t>
  </si>
  <si>
    <t>NĪpl</t>
  </si>
  <si>
    <t>tā nekustamā īpašuma kopējā iznomājamā platība, kurā atrodas nomas objekts;</t>
  </si>
  <si>
    <t>IZNpl</t>
  </si>
  <si>
    <t>Nizm</t>
  </si>
  <si>
    <t>netiešās izmaksas gadā uz kvadrātmetru (aprēķina skat 35.rinda);</t>
  </si>
  <si>
    <t>Tizm</t>
  </si>
  <si>
    <t>tā nekustamā īpašuma tiešās izmaksas gadā, kurā atrodas nomas objekts. Aprēķina saskaņā</t>
  </si>
  <si>
    <t>57. Tā nekustamā īpašuma tiešās izmaksas gadā, kurā atrodas iznomājamais objekts, aprēķina, izmantojot šādu formulu:</t>
  </si>
  <si>
    <t>Tizm – attiecīgā nekustamā īpašuma tiešās izmaksas gadā;</t>
  </si>
  <si>
    <t>A</t>
  </si>
  <si>
    <t>Baps</t>
  </si>
  <si>
    <t>P</t>
  </si>
  <si>
    <t>to pamatlīdzekļu plānotās uzturēšanas izmaksas, tai skaitā nolietojuma summa gadā, kurus izmanto vai plānots izmantot</t>
  </si>
  <si>
    <t>nekustamā īpašuma un tam piegulošās teritorijas sanitārajā uzkopšanā;</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</si>
  <si>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</si>
  <si>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</si>
  <si>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</si>
  <si>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Apdr</t>
  </si>
  <si>
    <t>attiecīgā nekustamā īpašuma apdrošināšanas izdevumi gadā;</t>
  </si>
  <si>
    <t>zemes vienības nomas maksa gadā, ja iznomājamais objekts atrodas uz citam īpašniekam piederošas zemes vienības;</t>
  </si>
  <si>
    <t>C</t>
  </si>
  <si>
    <t>pēc pušu vienošanās papildus var iekļaut citas izmaksas.</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</si>
  <si>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</si>
  <si>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</si>
  <si>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</si>
  <si>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</si>
  <si>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</si>
  <si>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</si>
  <si>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To aprēķina, nekustamo īpašumu pārvaldīšanā iesaistīto darbinieku plānoto atlīdzību (gadā) izdalot ar visos iznomātāja darbības virzienos iesaistīto darbinieku plānoto atlīdzību (gadā);</t>
  </si>
  <si>
    <t>Kpl</t>
  </si>
  <si>
    <t>to nekustamo īpašumu kopējā platība, kas ir iznomātāja pārvaldīšanā</t>
  </si>
  <si>
    <t>ūdens</t>
  </si>
  <si>
    <t>Mēnesī</t>
  </si>
  <si>
    <t xml:space="preserve">attiecīgā nekustamā īpašuma apsaimniekošanas pamata pakalpojumu (iekārtu, tai skaitā liftu, un inženiertīklu tehniskā apkope un remonts, ugunsdrošības sistēmu un inventāra </t>
  </si>
  <si>
    <t xml:space="preserve">uzkopšana) un apsaimniekošanas papildu pakalpojumu (fiziskā apsardze, telpu uzkopšana, piekļuves kontroles sistēmu apkalpošana, automātiski paceļamo barjeru un vārtu </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</si>
  <si>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</si>
  <si>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</si>
  <si>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Zn ( ja iznomātājs zemi nomā)</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</si>
  <si>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</si>
  <si>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</si>
  <si>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</si>
  <si>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</si>
  <si>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</si>
  <si>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</si>
  <si>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</si>
  <si>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</si>
  <si>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</si>
  <si>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</si>
  <si>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Zn  (ja zeme pieder iznomātājam)</t>
  </si>
  <si>
    <t>(Zemes kadastrālā vērtība*1,5%)/proporciju, bet ne mazāk kā 28 EUR/gadā)/12</t>
  </si>
  <si>
    <t>Tizm = A + Baps + P + N + Apdr + Zn +  C+K/IznP, kur</t>
  </si>
  <si>
    <t>((Tizm/NĪpl + Nizm) x IZNpl)+Zn (ja zeme pieder iznomātājam)</t>
  </si>
  <si>
    <t>Nedēļā</t>
  </si>
  <si>
    <t>Stundā (Ned. 40h)</t>
  </si>
  <si>
    <t xml:space="preserve">uzturēšana un remonts, tehniskās apsardzes signalizācijas un videonovērošanas sistēmu apkalpošana un remonts, būves konstruktīvo elementu apsekošana un remonts, teritorijas </t>
  </si>
  <si>
    <t xml:space="preserve">apkalpošana un remonts, iekštelpu kosmētiskais remonts, komunālo pakalpojumu līgumu administrēšana un citi pakalpojumi) plānotās izmaksas, plānotās materiālu un ātri </t>
  </si>
  <si>
    <t>nolietojamā inventāra izmaksas gadā, kas rodas nekustamā īpašuma iznomātājam attiecīgā nekustamā īpašuma apsaimniekošanā,</t>
  </si>
  <si>
    <t>EKK</t>
  </si>
  <si>
    <t>deratizācija utt.</t>
  </si>
  <si>
    <t xml:space="preserve">Ēku, būvju un telpu remonts. </t>
  </si>
  <si>
    <t>Iekārtu, inventāra uzturēšana un remonts</t>
  </si>
  <si>
    <t>Ēku, būvju un telpu uzturēšana, EPS</t>
  </si>
  <si>
    <t>Inženiertīklu uzturēšana, remonts</t>
  </si>
  <si>
    <t>Zāles, ķimikālijas, laboratorijas preces</t>
  </si>
  <si>
    <t>Aiziet uz 23.rindu</t>
  </si>
  <si>
    <t>Internets</t>
  </si>
  <si>
    <t>Darbinieku veselības pārbaude</t>
  </si>
  <si>
    <t>Biroja preces</t>
  </si>
  <si>
    <t>Inventārs</t>
  </si>
  <si>
    <t>Degviela</t>
  </si>
  <si>
    <t>Aiziet uz 41.rindu</t>
  </si>
  <si>
    <t>Amortizācija/gadā</t>
  </si>
  <si>
    <t>Aiziet uz 28.rindu</t>
  </si>
  <si>
    <t>Telpas numurs</t>
  </si>
  <si>
    <t>Telpas nosaukums</t>
  </si>
  <si>
    <t>Mājturības kabinets</t>
  </si>
  <si>
    <t>maksa € bez PVN</t>
  </si>
  <si>
    <r>
      <t>Telpas platība m</t>
    </r>
    <r>
      <rPr>
        <sz val="12"/>
        <color indexed="8"/>
        <rFont val="Calibri"/>
        <family val="2"/>
        <charset val="204"/>
      </rPr>
      <t>²</t>
    </r>
  </si>
  <si>
    <t>Clean R</t>
  </si>
  <si>
    <t>apkure</t>
  </si>
  <si>
    <t>Kārtējā remonta un iestāžu un uzturēšanas materiāli</t>
  </si>
  <si>
    <t>elektroenerģija</t>
  </si>
  <si>
    <t>Elis</t>
  </si>
  <si>
    <t>Saimniecības pārzinis + 2* labiekārtošana + 4*dežurantes + 8*apkopējas</t>
  </si>
  <si>
    <t>transporta pakalpojumi</t>
  </si>
  <si>
    <t>Pārējās preces</t>
  </si>
  <si>
    <t>Pārējie pamatlidzekļi</t>
  </si>
  <si>
    <t>Iestādes vadītājs un vietnieki</t>
  </si>
  <si>
    <t>iznomājamā platība (kvadrātmetri). Mājturības kabinets V2.50</t>
  </si>
  <si>
    <t>Kopējā ēkas platība</t>
  </si>
  <si>
    <t>Daļa no kopējās ēkas platības        %</t>
  </si>
  <si>
    <t>m²</t>
  </si>
  <si>
    <t xml:space="preserve"> 10 € / h</t>
  </si>
  <si>
    <t>iznomājamā platība (kvadrātmetri). Klase 53</t>
  </si>
  <si>
    <t>Saimniecības pārzinis + labiekārtošana + 2*dežurantes + 4*apkopējas</t>
  </si>
  <si>
    <t>Carnikavas pamatskolas, Garā iela 20, iznomājamo telpu saraksts</t>
  </si>
  <si>
    <t xml:space="preserve">
Multifunkcionālā zāle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</si>
</sst>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quot;€&quot;\ * #,##0.00_-;_-&quot;€&quot;\ * &quot;-&quot;??_-;_-@_-"/>
    <numFmt numFmtId="165" formatCode="_-* #,##0_-;\-* #,##0_-;_-* &quot;-&quot;??_-;_-@_-"/>
    <numFmt numFmtId="166" formatCode="_-* #,##0.0_-;\-* #,##0.0_-;_-* &quot;-&quot;??_-;_-@_-"/>
  </numFmts>
  <fonts count="17" x14ac:knownFonts="1">
    <font>
      <sz val="11"/>
      <color indexed="8"/>
      <name val="Calibri"/>
      <family val="2"/>
      <charset val="186"/>
    </font>
    <font>
      <sz val="11"/>
      <color indexed="8"/>
      <name val="Calibri"/>
      <family val="2"/>
      <charset val="186"/>
    </font>
    <font>
      <b/>
      <sz val="10"/>
      <color indexed="8"/>
      <name val="Verdana"/>
      <family val="2"/>
      <charset val="186"/>
    </font>
    <font>
      <sz val="9"/>
      <color indexed="8"/>
      <name val="Verdana"/>
      <family val="2"/>
      <charset val="186"/>
    </font>
    <font>
      <sz val="10"/>
      <color indexed="8"/>
      <name val="Calibri"/>
      <family val="2"/>
      <charset val="186"/>
    </font>
    <font>
      <b/>
      <sz val="10"/>
      <name val="Arial"/>
      <family val="2"/>
      <charset val="186"/>
    </font>
    <font>
      <sz val="11"/>
      <name val="Calibri"/>
      <family val="2"/>
      <charset val="186"/>
    </font>
    <font>
      <b/>
      <sz val="11"/>
      <color indexed="8"/>
      <name val="Calibri"/>
      <family val="2"/>
      <charset val="186"/>
    </font>
    <font>
      <b/>
      <sz val="11"/>
      <color indexed="8"/>
      <name val="Calibri"/>
      <family val="2"/>
    </font>
    <font>
      <b/>
      <sz val="11"/>
      <color theme="3"/>
      <name val="Calibri"/>
      <family val="2"/>
      <charset val="186"/>
    </font>
    <font>
      <sz val="11"/>
      <color theme="3"/>
      <name val="Calibri"/>
      <family val="2"/>
      <charset val="186"/>
    </font>
    <font>
      <sz val="11"/>
      <name val="Calibri"/>
      <family val="2"/>
      <charset val="204"/>
      <scheme val="minor"/>
    </font>
    <font>
      <sz val="12"/>
      <color theme="1"/>
      <name val="Times New Roman"/>
      <family val="1"/>
      <charset val="204"/>
    </font>
    <font>
      <sz val="12"/>
      <color indexed="8"/>
      <name val="Times New Roman"/>
      <family val="1"/>
      <charset val="204"/>
    </font>
    <font>
      <sz val="12"/>
      <color indexed="8"/>
      <name val="Calibri"/>
      <family val="2"/>
      <charset val="204"/>
    </font>
    <font>
      <sz val="18"/>
      <color indexed="8"/>
      <name val="Times New Roman"/>
      <family val="1"/>
      <charset val="204"/>
    </font>
    <font>
      <sz val="11"/>
      <color indexed="8"/>
      <name val="Calibri"/>
      <family val="2"/>
      <charset val="204"/>
      <scheme val="minor"/>
    </font>
  </fonts>
  <fills count="8">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2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79998168889431442"/>
        <bgColor indexed="64"/>
      </patternFill>
    </fill>
  </fills>
  <borders count="4">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0" fontId="2" fillId="0" borderId="0" xfId="0" applyFont="1"/>
    <xf numFmtId="0" fontId="0" fillId="0" borderId="0" xfId="0" applyFill="1"/>
    <xf numFmtId="165" fontId="1" fillId="2" borderId="0" xfId="1" applyNumberFormat="1" applyFont="1" applyFill="1"/>
    <xf numFmtId="0" fontId="3" fillId="0" borderId="0" xfId="0" applyFont="1" applyFill="1" applyAlignment="1">
      <alignment horizontal="right" vertical="center" indent="1"/>
    </xf>
    <xf numFmtId="0" fontId="0" fillId="0" borderId="0" xfId="0" applyAlignment="1">
      <alignment horizontal="right"/>
    </xf>
    <xf numFmtId="43" fontId="1" fillId="3" borderId="0" xfId="1" applyFont="1" applyFill="1"/>
    <xf numFmtId="165" fontId="1" fillId="0" borderId="0" xfId="1" applyNumberFormat="1" applyFont="1"/>
    <xf numFmtId="43" fontId="0" fillId="3" borderId="0" xfId="0" applyNumberFormat="1" applyFill="1"/>
    <xf numFmtId="165" fontId="1" fillId="4" borderId="0" xfId="1" applyNumberFormat="1" applyFont="1" applyFill="1"/>
    <xf numFmtId="0" fontId="3" fillId="0" borderId="0" xfId="0" applyFont="1" applyAlignment="1">
      <alignment vertical="center"/>
    </xf>
    <xf numFmtId="9" fontId="1" fillId="0" borderId="0" xfId="2" applyFont="1"/>
    <xf numFmtId="0" fontId="3" fillId="0" borderId="0" xfId="0" applyFont="1" applyAlignment="1"/>
    <xf numFmtId="0" fontId="0" fillId="0" borderId="0" xfId="0" applyAlignment="1">
      <alignment vertical="center"/>
    </xf>
    <xf numFmtId="0" fontId="3" fillId="0" borderId="0" xfId="0" applyFont="1" applyAlignment="1">
      <alignment horizontal="left" vertical="center"/>
    </xf>
    <xf numFmtId="0" fontId="0" fillId="0" borderId="0" xfId="0" applyFill="1" applyAlignment="1">
      <alignment vertical="center"/>
    </xf>
    <xf numFmtId="0" fontId="3" fillId="0" borderId="0" xfId="0" applyFont="1" applyAlignment="1">
      <alignment horizontal="left" vertical="center" indent="1"/>
    </xf>
    <xf numFmtId="43" fontId="0" fillId="4" borderId="0" xfId="1" applyFont="1" applyFill="1"/>
    <xf numFmtId="0" fontId="3" fillId="0" borderId="0" xfId="0" applyFont="1"/>
    <xf numFmtId="0" fontId="3" fillId="0" borderId="0" xfId="0" applyFont="1" applyFill="1" applyAlignment="1">
      <alignment horizontal="left" vertical="center" wrapText="1"/>
    </xf>
    <xf numFmtId="0" fontId="4" fillId="0" borderId="0" xfId="0" applyFont="1"/>
    <xf numFmtId="0" fontId="0" fillId="0" borderId="0" xfId="0" applyAlignment="1">
      <alignment horizontal="left"/>
    </xf>
    <xf numFmtId="165" fontId="6" fillId="4" borderId="0" xfId="1" applyNumberFormat="1" applyFont="1" applyFill="1"/>
    <xf numFmtId="0" fontId="7" fillId="0" borderId="0" xfId="0" applyFont="1"/>
    <xf numFmtId="0" fontId="0" fillId="0" borderId="0" xfId="0" applyAlignment="1">
      <alignment wrapText="1"/>
    </xf>
    <xf numFmtId="0" fontId="0" fillId="0" borderId="0" xfId="0" applyAlignment="1"/>
    <xf numFmtId="0" fontId="9" fillId="0" borderId="0" xfId="0" applyFont="1"/>
    <xf numFmtId="0" fontId="3" fillId="0" borderId="1" xfId="0" applyFont="1" applyFill="1" applyBorder="1" applyAlignment="1">
      <alignment horizontal="left" vertical="center"/>
    </xf>
    <xf numFmtId="43" fontId="1" fillId="0" borderId="0" xfId="1" applyFont="1"/>
    <xf numFmtId="43" fontId="10" fillId="0" borderId="0" xfId="1" applyNumberFormat="1" applyFont="1"/>
    <xf numFmtId="43" fontId="0" fillId="0" borderId="0" xfId="0" applyNumberFormat="1"/>
    <xf numFmtId="0" fontId="10" fillId="0" borderId="0" xfId="0" applyFont="1"/>
    <xf numFmtId="166" fontId="1" fillId="5" borderId="0" xfId="1" applyNumberFormat="1" applyFont="1" applyFill="1"/>
    <xf numFmtId="165" fontId="0" fillId="4" borderId="0" xfId="1" applyNumberFormat="1" applyFont="1" applyFill="1"/>
    <xf numFmtId="0" fontId="7" fillId="0" borderId="0" xfId="0" applyFont="1" applyAlignment="1">
      <alignment horizontal="right"/>
    </xf>
    <xf numFmtId="0" fontId="0" fillId="6" borderId="0" xfId="0" applyFill="1"/>
    <xf numFmtId="165" fontId="5" fillId="6" borderId="0" xfId="1" applyNumberFormat="1" applyFont="1" applyFill="1" applyAlignment="1">
      <alignment horizontal="left"/>
    </xf>
    <xf numFmtId="165" fontId="6" fillId="0" borderId="0" xfId="1" applyNumberFormat="1" applyFont="1" applyAlignment="1">
      <alignment horizontal="left"/>
    </xf>
    <xf numFmtId="0" fontId="8" fillId="0" borderId="0" xfId="0" applyFont="1"/>
    <xf numFmtId="0" fontId="4" fillId="0" borderId="0" xfId="0" applyFont="1" applyAlignment="1">
      <alignment horizontal="left"/>
    </xf>
    <xf numFmtId="0" fontId="0" fillId="0" borderId="0" xfId="0" applyAlignment="1">
      <alignment horizontal="left" wrapText="1"/>
    </xf>
    <xf numFmtId="0" fontId="13" fillId="0" borderId="0" xfId="0" applyFont="1"/>
    <xf numFmtId="0" fontId="13" fillId="0" borderId="3" xfId="0" applyFont="1" applyBorder="1" applyAlignment="1">
      <alignment horizontal="center" vertical="center"/>
    </xf>
    <xf numFmtId="0" fontId="13" fillId="0" borderId="3" xfId="0" applyFont="1" applyBorder="1" applyAlignment="1">
      <alignment horizontal="left" vertical="center"/>
    </xf>
    <xf numFmtId="0" fontId="13" fillId="0" borderId="0" xfId="0" applyFont="1" applyAlignment="1">
      <alignment horizontal="center"/>
    </xf>
    <xf numFmtId="43" fontId="13" fillId="0" borderId="0" xfId="1" applyFont="1"/>
    <xf numFmtId="0" fontId="13" fillId="0" borderId="0" xfId="0" applyFont="1" applyAlignment="1">
      <alignment horizontal="right"/>
    </xf>
    <xf numFmtId="0" fontId="13" fillId="0" borderId="3" xfId="0" applyFont="1" applyBorder="1" applyAlignment="1">
      <alignment horizontal="center"/>
    </xf>
    <xf numFmtId="0" fontId="13" fillId="0" borderId="3" xfId="0" applyFont="1" applyBorder="1" applyAlignment="1">
      <alignment horizontal="center" wrapText="1"/>
    </xf>
    <xf numFmtId="43" fontId="13" fillId="0" borderId="3" xfId="1" applyFont="1" applyFill="1" applyBorder="1" applyAlignment="1">
      <alignment horizontal="center" vertical="center"/>
    </xf>
    <xf numFmtId="43" fontId="13" fillId="0" borderId="3" xfId="1" applyFont="1" applyBorder="1" applyAlignment="1">
      <alignment horizontal="center" vertical="center"/>
    </xf>
    <xf numFmtId="43" fontId="12" fillId="0" borderId="3" xfId="1" applyFont="1" applyBorder="1" applyAlignment="1">
      <alignment horizontal="center" vertical="center"/>
    </xf>
    <xf numFmtId="0" fontId="13" fillId="0" borderId="3" xfId="0" applyFont="1" applyBorder="1" applyAlignment="1">
      <alignment horizontal="center" vertical="center" wrapText="1"/>
    </xf>
    <xf numFmtId="0" fontId="0" fillId="7" borderId="0" xfId="0" applyFill="1"/>
    <xf numFmtId="165" fontId="11" fillId="0" borderId="0" xfId="1" applyNumberFormat="1" applyFont="1" applyAlignment="1">
      <alignment horizontal="left"/>
    </xf>
    <xf numFmtId="165" fontId="11" fillId="0" borderId="0" xfId="1" applyNumberFormat="1" applyFont="1" applyFill="1" applyAlignment="1">
      <alignment horizontal="left"/>
    </xf>
    <xf numFmtId="0" fontId="16" fillId="0" borderId="0" xfId="0" applyFont="1"/>
    <xf numFmtId="165" fontId="0" fillId="0" borderId="0" xfId="0" applyNumberFormat="1"/>
    <xf numFmtId="0" fontId="11" fillId="0" borderId="0" xfId="0" applyFont="1" applyAlignment="1">
      <alignment horizontal="left"/>
    </xf>
    <xf numFmtId="0" fontId="11" fillId="0" borderId="0" xfId="0" applyFont="1"/>
    <xf numFmtId="0" fontId="16" fillId="0" borderId="0" xfId="0" applyFont="1" applyAlignment="1">
      <alignment horizontal="left"/>
    </xf>
    <xf numFmtId="0" fontId="16" fillId="0" borderId="0" xfId="0" applyFont="1" applyFill="1"/>
    <xf numFmtId="164" fontId="4" fillId="0" borderId="0" xfId="3" applyFont="1" applyAlignment="1">
      <alignment horizontal="left"/>
    </xf>
    <xf numFmtId="43" fontId="13" fillId="0" borderId="3" xfId="1" applyFont="1" applyBorder="1" applyAlignment="1">
      <alignment horizontal="center"/>
    </xf>
    <xf numFmtId="10" fontId="13" fillId="0" borderId="3" xfId="0" applyNumberFormat="1" applyFont="1" applyBorder="1" applyAlignment="1">
      <alignment horizontal="center"/>
    </xf>
    <xf numFmtId="0" fontId="13" fillId="0" borderId="0" xfId="0" applyFont="1" applyBorder="1" applyAlignment="1">
      <alignment horizontal="center"/>
    </xf>
    <xf numFmtId="0" fontId="13" fillId="0" borderId="0" xfId="0" applyFont="1" applyBorder="1" applyAlignment="1">
      <alignment horizontal="left"/>
    </xf>
    <xf numFmtId="43" fontId="13" fillId="0" borderId="0" xfId="1" applyFont="1" applyBorder="1"/>
    <xf numFmtId="43" fontId="13" fillId="0" borderId="0" xfId="1" applyFont="1" applyBorder="1" applyAlignment="1">
      <alignment horizontal="center"/>
    </xf>
    <xf numFmtId="10" fontId="13" fillId="0" borderId="0" xfId="0" applyNumberFormat="1" applyFont="1" applyBorder="1" applyAlignment="1">
      <alignment horizontal="center"/>
    </xf>
    <xf numFmtId="49" fontId="13" fillId="0" borderId="3" xfId="1" applyNumberFormat="1" applyFont="1" applyFill="1" applyBorder="1" applyAlignment="1">
      <alignment horizontal="center"/>
    </xf>
    <xf numFmtId="164" fontId="0" fillId="0" borderId="0" xfId="3" applyFont="1"/>
    <xf numFmtId="43" fontId="0" fillId="5" borderId="0" xfId="0" applyNumberFormat="1" applyFill="1"/>
    <xf numFmtId="49" fontId="12" fillId="0" borderId="3" xfId="1" applyNumberFormat="1" applyFont="1" applyFill="1" applyBorder="1" applyAlignment="1">
      <alignment horizontal="center" vertical="center"/>
    </xf>
    <xf numFmtId="165" fontId="1" fillId="0" borderId="0" xfId="1" applyNumberFormat="1" applyFont="1" applyFill="1"/>
    <xf numFmtId="49" fontId="12" fillId="0" borderId="3" xfId="0" applyNumberFormat="1" applyFont="1" applyBorder="1" applyAlignment="1">
      <alignment horizontal="left" wrapText="1"/>
    </xf>
    <xf numFmtId="0" fontId="4" fillId="0" borderId="0" xfId="0" applyFont="1" applyAlignment="1">
      <alignment horizontal="left"/>
    </xf>
    <xf numFmtId="0" fontId="0" fillId="0" borderId="0" xfId="0" applyAlignment="1">
      <alignment horizontal="left" wrapText="1"/>
    </xf>
    <xf numFmtId="0" fontId="3" fillId="0" borderId="0" xfId="0" applyFont="1" applyAlignment="1">
      <alignment horizontal="left" vertical="center" wrapText="1"/>
    </xf>
    <xf numFmtId="0" fontId="3" fillId="0" borderId="0" xfId="0" applyFont="1" applyFill="1" applyAlignment="1">
      <alignment horizontal="left" vertical="center" indent="1"/>
    </xf>
    <xf numFmtId="0" fontId="3" fillId="0" borderId="2" xfId="0" applyFont="1" applyFill="1" applyBorder="1" applyAlignment="1">
      <alignment horizontal="center" vertical="center"/>
    </xf>
    <xf numFmtId="0" fontId="15" fillId="0" borderId="0" xfId="0" applyFont="1" applyAlignment="1">
      <alignment horizontal="center"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1381396</xdr:colOff>
      <xdr:row>5</xdr:row>
      <xdr:rowOff>36195</xdr:rowOff>
    </xdr:to>
    <xdr:pic>
      <xdr:nvPicPr>
        <xdr:cNvPr id="2" name="Attēls 2">
          <a:extLst>
            <a:ext uri="{FF2B5EF4-FFF2-40B4-BE49-F238E27FC236}">
              <a16:creationId xmlns:a16="http://schemas.microsoft.com/office/drawing/2014/main" id="{91666B1F-A922-4148-A838-0E0F1B511A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9171"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9"/>
  <sheetViews>
    <sheetView workbookViewId="0">
      <selection activeCell="B6" sqref="B6"/>
    </sheetView>
  </sheetViews>
  <sheetFormatPr defaultRowHeight="15" x14ac:dyDescent="0.25"/>
  <cols>
    <col min="1" max="1" width="14.85546875" customWidth="1"/>
    <col min="2" max="2" width="12.85546875" bestFit="1" customWidth="1"/>
    <col min="3" max="3" width="17.7109375" customWidth="1"/>
    <col min="4" max="4" width="26.7109375" customWidth="1"/>
    <col min="5" max="5" width="12.42578125" bestFit="1" customWidth="1"/>
    <col min="7" max="7" width="12" customWidth="1"/>
    <col min="11" max="11" width="13" customWidth="1"/>
    <col min="12" max="13" width="9.28515625" bestFit="1" customWidth="1"/>
    <col min="14" max="14" width="9.140625" bestFit="1" customWidth="1"/>
    <col min="15" max="15" width="10.5703125" customWidth="1"/>
  </cols>
  <sheetData>
    <row r="1" spans="1:18" x14ac:dyDescent="0.25">
      <c r="A1" s="1" t="s">
        <v>0</v>
      </c>
    </row>
    <row r="2" spans="1:18" x14ac:dyDescent="0.25">
      <c r="C2" s="2"/>
      <c r="D2" s="2"/>
      <c r="E2" s="2"/>
      <c r="N2" s="23" t="s">
        <v>38</v>
      </c>
      <c r="O2" s="26" t="s">
        <v>58</v>
      </c>
      <c r="P2" t="s">
        <v>59</v>
      </c>
    </row>
    <row r="3" spans="1:18" ht="15.75" thickBot="1" x14ac:dyDescent="0.3">
      <c r="B3" s="3">
        <f>(((A14/B6+B10)*B8)+B12)/12</f>
        <v>558.45774122952423</v>
      </c>
      <c r="C3" s="4" t="s">
        <v>1</v>
      </c>
      <c r="D3" s="27" t="s">
        <v>57</v>
      </c>
      <c r="E3" s="27"/>
      <c r="F3" s="27"/>
      <c r="G3" s="27"/>
      <c r="H3" s="79" t="s">
        <v>2</v>
      </c>
      <c r="K3" s="5" t="s">
        <v>3</v>
      </c>
      <c r="L3" s="6">
        <f>B3/B8</f>
        <v>8.3252495711020309</v>
      </c>
      <c r="N3" s="28">
        <f>L3*B8</f>
        <v>558.45774122952423</v>
      </c>
      <c r="O3" s="29">
        <f>N3/4</f>
        <v>139.61443530738106</v>
      </c>
      <c r="P3" s="72">
        <f>O3/40</f>
        <v>3.4903608826845263</v>
      </c>
      <c r="R3" s="31"/>
    </row>
    <row r="4" spans="1:18" x14ac:dyDescent="0.25">
      <c r="B4" s="5" t="s">
        <v>4</v>
      </c>
      <c r="C4" s="4"/>
      <c r="D4" s="80">
        <v>12</v>
      </c>
      <c r="E4" s="80"/>
      <c r="F4" s="80"/>
      <c r="G4" s="80"/>
      <c r="H4" s="79"/>
      <c r="K4" s="5" t="s">
        <v>5</v>
      </c>
      <c r="L4" s="8">
        <f>L3*1.21</f>
        <v>10.073551981033457</v>
      </c>
      <c r="N4" s="28">
        <f>L4*B8</f>
        <v>675.73386688772428</v>
      </c>
      <c r="O4" s="29">
        <f>O3*1.21</f>
        <v>168.93346672193107</v>
      </c>
      <c r="P4" s="30">
        <f>O4/40</f>
        <v>4.2233366680482769</v>
      </c>
      <c r="R4" s="31"/>
    </row>
    <row r="5" spans="1:18" x14ac:dyDescent="0.25">
      <c r="C5" s="2"/>
      <c r="D5" s="2"/>
      <c r="E5" s="2"/>
      <c r="K5" s="30"/>
      <c r="O5" s="31"/>
    </row>
    <row r="6" spans="1:18" x14ac:dyDescent="0.25">
      <c r="B6" s="22">
        <v>2514.6999999999998</v>
      </c>
      <c r="C6" s="2" t="s">
        <v>6</v>
      </c>
      <c r="D6" s="10" t="s">
        <v>7</v>
      </c>
      <c r="O6" s="31"/>
    </row>
    <row r="7" spans="1:18" x14ac:dyDescent="0.25">
      <c r="B7" s="7"/>
      <c r="C7" s="2"/>
      <c r="D7" s="10"/>
      <c r="O7" s="31"/>
    </row>
    <row r="8" spans="1:18" x14ac:dyDescent="0.25">
      <c r="A8" s="11">
        <f>B8/B6</f>
        <v>2.6675150117310219E-2</v>
      </c>
      <c r="B8" s="9">
        <f>'Telpas platiba'!D10</f>
        <v>67.08</v>
      </c>
      <c r="C8" s="2" t="s">
        <v>8</v>
      </c>
      <c r="D8" s="12" t="s">
        <v>99</v>
      </c>
      <c r="E8" s="12"/>
      <c r="L8" s="30"/>
    </row>
    <row r="9" spans="1:18" x14ac:dyDescent="0.25">
      <c r="B9" s="7"/>
      <c r="D9" s="10"/>
    </row>
    <row r="10" spans="1:18" x14ac:dyDescent="0.25">
      <c r="B10" s="9">
        <f>A46</f>
        <v>46.80812625245143</v>
      </c>
      <c r="C10" t="s">
        <v>9</v>
      </c>
      <c r="D10" s="12" t="s">
        <v>10</v>
      </c>
    </row>
    <row r="11" spans="1:18" x14ac:dyDescent="0.25">
      <c r="C11" s="12"/>
    </row>
    <row r="12" spans="1:18" ht="45" x14ac:dyDescent="0.25">
      <c r="B12" s="32">
        <v>28</v>
      </c>
      <c r="C12" s="24" t="s">
        <v>54</v>
      </c>
      <c r="D12" s="25" t="s">
        <v>55</v>
      </c>
    </row>
    <row r="13" spans="1:18" x14ac:dyDescent="0.25">
      <c r="C13" s="12"/>
    </row>
    <row r="14" spans="1:18" x14ac:dyDescent="0.25">
      <c r="A14" s="9">
        <f>B23+B28+B30+B32+B34+B35+B36</f>
        <v>132468</v>
      </c>
      <c r="B14" t="s">
        <v>11</v>
      </c>
      <c r="C14" t="s">
        <v>12</v>
      </c>
    </row>
    <row r="16" spans="1:18" x14ac:dyDescent="0.25">
      <c r="D16" s="10" t="s">
        <v>13</v>
      </c>
    </row>
    <row r="17" spans="1:18" x14ac:dyDescent="0.25">
      <c r="D17" s="13"/>
    </row>
    <row r="18" spans="1:18" x14ac:dyDescent="0.25">
      <c r="D18" s="14" t="s">
        <v>56</v>
      </c>
    </row>
    <row r="19" spans="1:18" x14ac:dyDescent="0.25">
      <c r="D19" s="15"/>
    </row>
    <row r="20" spans="1:18" x14ac:dyDescent="0.25">
      <c r="D20" s="16" t="s">
        <v>14</v>
      </c>
    </row>
    <row r="23" spans="1:18" x14ac:dyDescent="0.25">
      <c r="B23" s="9">
        <f>C72*0.4</f>
        <v>23192</v>
      </c>
      <c r="C23" t="s">
        <v>15</v>
      </c>
      <c r="D23" s="77" t="s">
        <v>39</v>
      </c>
      <c r="E23" s="77"/>
      <c r="F23" s="77"/>
      <c r="G23" s="77"/>
      <c r="H23" s="77"/>
      <c r="I23" s="77"/>
      <c r="J23" s="77"/>
      <c r="K23" s="77"/>
      <c r="L23" s="77"/>
      <c r="M23" s="77"/>
      <c r="N23" s="77"/>
      <c r="O23" s="77"/>
      <c r="P23" s="77"/>
      <c r="Q23" s="77"/>
      <c r="R23" s="77"/>
    </row>
    <row r="24" spans="1:18" x14ac:dyDescent="0.25">
      <c r="B24" s="9"/>
      <c r="D24" s="77" t="s">
        <v>60</v>
      </c>
      <c r="E24" s="77"/>
      <c r="F24" s="77"/>
      <c r="G24" s="77"/>
      <c r="H24" s="77"/>
      <c r="I24" s="77"/>
      <c r="J24" s="77"/>
      <c r="K24" s="77"/>
      <c r="L24" s="77"/>
      <c r="M24" s="77"/>
      <c r="N24" s="77"/>
      <c r="O24" s="77"/>
      <c r="P24" s="77"/>
      <c r="Q24" s="77"/>
      <c r="R24" s="77"/>
    </row>
    <row r="25" spans="1:18" x14ac:dyDescent="0.25">
      <c r="A25" s="23"/>
      <c r="B25" s="9"/>
      <c r="D25" s="77" t="s">
        <v>40</v>
      </c>
      <c r="E25" s="77"/>
      <c r="F25" s="77"/>
      <c r="G25" s="77"/>
      <c r="H25" s="77"/>
      <c r="I25" s="77"/>
      <c r="J25" s="77"/>
      <c r="K25" s="77"/>
      <c r="L25" s="77"/>
      <c r="M25" s="77"/>
      <c r="N25" s="77"/>
      <c r="O25" s="77"/>
      <c r="P25" s="77"/>
      <c r="Q25" s="77"/>
      <c r="R25" s="77"/>
    </row>
    <row r="26" spans="1:18" x14ac:dyDescent="0.25">
      <c r="A26" s="23" t="s">
        <v>15</v>
      </c>
      <c r="B26" s="9"/>
      <c r="D26" s="77" t="s">
        <v>61</v>
      </c>
      <c r="E26" s="77"/>
      <c r="F26" s="77"/>
      <c r="G26" s="77"/>
      <c r="H26" s="77"/>
      <c r="I26" s="77"/>
      <c r="J26" s="77"/>
      <c r="K26" s="77"/>
      <c r="L26" s="77"/>
      <c r="M26" s="77"/>
      <c r="N26" s="77"/>
      <c r="O26" s="77"/>
      <c r="P26" s="77"/>
      <c r="Q26" s="77"/>
      <c r="R26" s="77"/>
    </row>
    <row r="27" spans="1:18" x14ac:dyDescent="0.25">
      <c r="B27" s="7"/>
      <c r="D27" s="77" t="s">
        <v>62</v>
      </c>
      <c r="E27" s="77"/>
      <c r="F27" s="77"/>
      <c r="G27" s="77"/>
      <c r="H27" s="77"/>
      <c r="I27" s="77"/>
      <c r="J27" s="77"/>
      <c r="K27" s="77"/>
      <c r="L27" s="77"/>
      <c r="M27" s="77"/>
      <c r="N27" s="77"/>
      <c r="O27" s="77"/>
      <c r="P27" s="77"/>
      <c r="Q27" s="77"/>
      <c r="R27" s="77"/>
    </row>
    <row r="28" spans="1:18" x14ac:dyDescent="0.25">
      <c r="B28" s="9">
        <f>C75</f>
        <v>101776</v>
      </c>
      <c r="C28" t="s">
        <v>16</v>
      </c>
      <c r="D28" s="77" t="s">
        <v>41</v>
      </c>
      <c r="E28" s="77"/>
      <c r="F28" s="77"/>
      <c r="G28" s="77"/>
      <c r="H28" s="77"/>
      <c r="I28" s="77"/>
      <c r="J28" s="77"/>
      <c r="K28" s="77"/>
      <c r="L28" s="77"/>
      <c r="M28" s="77"/>
      <c r="N28" s="77"/>
      <c r="O28" s="77"/>
      <c r="P28" s="77"/>
      <c r="Q28" s="77"/>
      <c r="R28" s="77"/>
    </row>
    <row r="29" spans="1:18" x14ac:dyDescent="0.25">
      <c r="B29" s="7"/>
      <c r="D29" t="s">
        <v>42</v>
      </c>
    </row>
    <row r="30" spans="1:18" x14ac:dyDescent="0.25">
      <c r="B30" s="9">
        <f>C89*0.4</f>
        <v>7000</v>
      </c>
      <c r="C30" t="s">
        <v>17</v>
      </c>
      <c r="D30" t="s">
        <v>18</v>
      </c>
    </row>
    <row r="31" spans="1:18" x14ac:dyDescent="0.25">
      <c r="B31" s="7"/>
      <c r="D31" t="s">
        <v>19</v>
      </c>
    </row>
    <row r="32" spans="1:18" x14ac:dyDescent="0.25">
      <c r="B32" s="9"/>
      <c r="C32" t="s">
        <v>20</v>
      </c>
      <c r="D32" t="s">
        <v>21</v>
      </c>
    </row>
    <row r="33" spans="1:18" x14ac:dyDescent="0.25">
      <c r="B33" s="7"/>
      <c r="D33" t="s">
        <v>22</v>
      </c>
    </row>
    <row r="34" spans="1:18" x14ac:dyDescent="0.25">
      <c r="A34" s="23" t="s">
        <v>15</v>
      </c>
      <c r="B34" s="9">
        <v>500</v>
      </c>
      <c r="C34" t="s">
        <v>23</v>
      </c>
      <c r="D34" t="s">
        <v>24</v>
      </c>
    </row>
    <row r="35" spans="1:18" ht="30" x14ac:dyDescent="0.25">
      <c r="B35" s="9">
        <v>0</v>
      </c>
      <c r="C35" s="24" t="s">
        <v>43</v>
      </c>
      <c r="D35" t="s">
        <v>25</v>
      </c>
    </row>
    <row r="36" spans="1:18" x14ac:dyDescent="0.25">
      <c r="B36" s="9"/>
      <c r="C36" t="s">
        <v>26</v>
      </c>
      <c r="D36" t="s">
        <v>27</v>
      </c>
    </row>
    <row r="37" spans="1:18" x14ac:dyDescent="0.25">
      <c r="B37" s="9"/>
      <c r="C37" t="s">
        <v>44</v>
      </c>
      <c r="D37" s="77" t="s">
        <v>45</v>
      </c>
      <c r="E37" s="77"/>
      <c r="F37" s="77"/>
      <c r="G37" s="77"/>
      <c r="H37" s="77"/>
      <c r="I37" s="77"/>
      <c r="J37" s="77"/>
      <c r="K37" s="77"/>
      <c r="L37" s="77"/>
      <c r="M37" s="77"/>
      <c r="N37" s="77"/>
      <c r="O37" s="77"/>
      <c r="P37" s="77"/>
      <c r="Q37" s="77"/>
      <c r="R37" s="77"/>
    </row>
    <row r="38" spans="1:18" x14ac:dyDescent="0.25">
      <c r="B38" s="9"/>
      <c r="D38" s="77" t="s">
        <v>46</v>
      </c>
      <c r="E38" s="77"/>
      <c r="F38" s="77"/>
      <c r="G38" s="77"/>
      <c r="H38" s="77"/>
      <c r="I38" s="77"/>
      <c r="J38" s="77"/>
      <c r="K38" s="77"/>
      <c r="L38" s="77"/>
      <c r="M38" s="77"/>
      <c r="N38" s="77"/>
      <c r="O38" s="77"/>
      <c r="P38" s="77"/>
      <c r="Q38" s="77"/>
      <c r="R38" s="77"/>
    </row>
    <row r="39" spans="1:18" x14ac:dyDescent="0.25">
      <c r="B39" s="9"/>
      <c r="D39" s="77" t="s">
        <v>47</v>
      </c>
      <c r="E39" s="77"/>
      <c r="F39" s="77"/>
      <c r="G39" s="77"/>
      <c r="H39" s="77"/>
      <c r="I39" s="77"/>
      <c r="J39" s="77"/>
      <c r="K39" s="77"/>
      <c r="L39" s="77"/>
      <c r="M39" s="77"/>
      <c r="N39" s="77"/>
      <c r="O39" s="77"/>
      <c r="P39" s="77"/>
      <c r="Q39" s="77"/>
      <c r="R39" s="77"/>
    </row>
    <row r="40" spans="1:18" x14ac:dyDescent="0.25">
      <c r="B40" s="9"/>
      <c r="D40" s="77" t="s">
        <v>48</v>
      </c>
      <c r="E40" s="77"/>
      <c r="F40" s="77"/>
      <c r="G40" s="77"/>
      <c r="H40" s="77"/>
      <c r="I40" s="77"/>
      <c r="J40" s="77"/>
      <c r="K40" s="77"/>
      <c r="L40" s="77"/>
      <c r="M40" s="77"/>
      <c r="N40" s="77"/>
      <c r="O40" s="77"/>
      <c r="P40" s="77"/>
      <c r="Q40" s="77"/>
      <c r="R40" s="77"/>
    </row>
    <row r="41" spans="1:18" x14ac:dyDescent="0.25">
      <c r="B41" s="9"/>
      <c r="D41" s="77" t="s">
        <v>49</v>
      </c>
      <c r="E41" s="77"/>
      <c r="F41" s="77"/>
      <c r="G41" s="77"/>
      <c r="H41" s="77"/>
      <c r="I41" s="77"/>
      <c r="J41" s="77"/>
      <c r="K41" s="77"/>
      <c r="L41" s="77"/>
      <c r="M41" s="77"/>
      <c r="N41" s="77"/>
      <c r="O41" s="77"/>
      <c r="P41" s="77"/>
      <c r="Q41" s="77"/>
      <c r="R41" s="77"/>
    </row>
    <row r="42" spans="1:18" x14ac:dyDescent="0.25">
      <c r="B42" s="9"/>
      <c r="D42" s="77" t="s">
        <v>50</v>
      </c>
      <c r="E42" s="77"/>
      <c r="F42" s="77"/>
      <c r="G42" s="77"/>
      <c r="H42" s="77"/>
      <c r="I42" s="77"/>
      <c r="J42" s="77"/>
      <c r="K42" s="77"/>
      <c r="L42" s="77"/>
      <c r="M42" s="77"/>
      <c r="N42" s="77"/>
      <c r="O42" s="77"/>
      <c r="P42" s="77"/>
      <c r="Q42" s="77"/>
      <c r="R42" s="77"/>
    </row>
    <row r="43" spans="1:18" x14ac:dyDescent="0.25">
      <c r="B43" s="9"/>
      <c r="C43" t="s">
        <v>51</v>
      </c>
      <c r="D43" s="77" t="s">
        <v>52</v>
      </c>
      <c r="E43" s="77"/>
      <c r="F43" s="77"/>
      <c r="G43" s="77"/>
      <c r="H43" s="77"/>
      <c r="I43" s="77"/>
      <c r="J43" s="77"/>
      <c r="K43" s="77"/>
      <c r="L43" s="77"/>
      <c r="M43" s="77"/>
      <c r="N43" s="77"/>
      <c r="O43" s="77"/>
      <c r="P43" s="77"/>
      <c r="Q43" s="77"/>
      <c r="R43" s="77"/>
    </row>
    <row r="44" spans="1:18" x14ac:dyDescent="0.25">
      <c r="B44" s="9"/>
      <c r="D44" s="40" t="s">
        <v>53</v>
      </c>
      <c r="E44" s="40"/>
      <c r="F44" s="40"/>
      <c r="G44" s="40"/>
      <c r="H44" s="40"/>
      <c r="I44" s="40"/>
      <c r="J44" s="40"/>
      <c r="K44" s="40"/>
      <c r="L44" s="40"/>
      <c r="M44" s="40"/>
      <c r="N44" s="40"/>
      <c r="O44" s="40"/>
      <c r="P44" s="40"/>
      <c r="Q44" s="40"/>
      <c r="R44" s="40"/>
    </row>
    <row r="46" spans="1:18" x14ac:dyDescent="0.25">
      <c r="A46" s="17">
        <f>B52*B54/B56</f>
        <v>46.80812625245143</v>
      </c>
      <c r="B46" t="s">
        <v>9</v>
      </c>
      <c r="C46" s="78" t="s">
        <v>28</v>
      </c>
      <c r="D46" s="78"/>
      <c r="E46" s="78"/>
      <c r="F46" s="78"/>
      <c r="G46" s="78"/>
      <c r="H46" s="78"/>
      <c r="I46" s="78"/>
      <c r="J46" s="78"/>
      <c r="K46" s="78"/>
      <c r="L46" s="78"/>
      <c r="M46" s="78"/>
      <c r="N46" s="78"/>
      <c r="O46" s="78"/>
      <c r="P46" s="78"/>
      <c r="Q46" s="78"/>
    </row>
    <row r="48" spans="1:18" x14ac:dyDescent="0.25">
      <c r="E48" s="18" t="s">
        <v>29</v>
      </c>
    </row>
    <row r="50" spans="1:30" x14ac:dyDescent="0.25">
      <c r="E50" s="18" t="s">
        <v>30</v>
      </c>
    </row>
    <row r="52" spans="1:30" ht="31.9" customHeight="1" x14ac:dyDescent="0.25">
      <c r="B52" s="33">
        <f>C86</f>
        <v>201287</v>
      </c>
      <c r="C52" t="s">
        <v>31</v>
      </c>
      <c r="D52" s="78" t="s">
        <v>32</v>
      </c>
      <c r="E52" s="78"/>
      <c r="F52" s="78"/>
      <c r="G52" s="78"/>
      <c r="H52" s="78"/>
      <c r="I52" s="78"/>
      <c r="J52" s="78"/>
      <c r="K52" s="78"/>
      <c r="L52" s="78"/>
      <c r="M52" s="78"/>
      <c r="N52" s="78"/>
      <c r="O52" s="78"/>
      <c r="P52" s="78"/>
      <c r="Q52" s="78"/>
    </row>
    <row r="53" spans="1:30" x14ac:dyDescent="0.25">
      <c r="A53" s="2"/>
      <c r="B53" s="2"/>
      <c r="C53" s="2"/>
      <c r="D53" s="19"/>
      <c r="E53" s="19"/>
      <c r="F53" s="19"/>
      <c r="G53" s="19"/>
      <c r="H53" s="19"/>
      <c r="I53" s="19"/>
      <c r="J53" s="19"/>
      <c r="K53" s="19"/>
      <c r="L53" s="19"/>
      <c r="M53" s="19"/>
      <c r="N53" s="19"/>
      <c r="O53" s="19"/>
      <c r="P53" s="19"/>
      <c r="Q53" s="19"/>
      <c r="R53" s="2"/>
      <c r="S53" s="2"/>
      <c r="T53" s="2"/>
      <c r="U53" s="2"/>
      <c r="V53" s="2"/>
      <c r="W53" s="2"/>
      <c r="X53" s="2"/>
      <c r="Y53" s="2"/>
      <c r="Z53" s="2"/>
      <c r="AA53" s="2"/>
      <c r="AB53" s="2"/>
      <c r="AC53" s="2"/>
      <c r="AD53" s="2"/>
    </row>
    <row r="54" spans="1:30" ht="27.6" customHeight="1" x14ac:dyDescent="0.25">
      <c r="B54" s="17">
        <f>(C74+C77)/E75</f>
        <v>0.58477892306527302</v>
      </c>
      <c r="C54" t="s">
        <v>33</v>
      </c>
      <c r="D54" s="78" t="s">
        <v>34</v>
      </c>
      <c r="E54" s="78"/>
      <c r="F54" s="78"/>
      <c r="G54" s="78"/>
      <c r="H54" s="78"/>
      <c r="I54" s="78"/>
      <c r="J54" s="78"/>
      <c r="K54" s="78"/>
      <c r="L54" s="78"/>
      <c r="M54" s="78"/>
      <c r="N54" s="78"/>
      <c r="O54" s="78"/>
      <c r="P54" s="78"/>
      <c r="Q54" s="78"/>
    </row>
    <row r="56" spans="1:30" x14ac:dyDescent="0.25">
      <c r="B56" s="9">
        <f>B6</f>
        <v>2514.6999999999998</v>
      </c>
      <c r="C56" t="s">
        <v>35</v>
      </c>
      <c r="D56" s="18" t="s">
        <v>36</v>
      </c>
    </row>
    <row r="59" spans="1:30" x14ac:dyDescent="0.25">
      <c r="B59" s="34" t="s">
        <v>63</v>
      </c>
      <c r="C59" s="20"/>
      <c r="D59" s="20"/>
      <c r="E59" s="20"/>
      <c r="F59" s="20"/>
    </row>
    <row r="60" spans="1:30" x14ac:dyDescent="0.25">
      <c r="B60">
        <v>2221</v>
      </c>
      <c r="C60" s="74">
        <v>14000</v>
      </c>
      <c r="D60" s="56" t="s">
        <v>85</v>
      </c>
      <c r="E60" s="20"/>
      <c r="F60" s="20"/>
    </row>
    <row r="61" spans="1:30" x14ac:dyDescent="0.25">
      <c r="B61">
        <v>2222</v>
      </c>
      <c r="C61" s="74">
        <v>3000</v>
      </c>
      <c r="D61" s="58" t="s">
        <v>37</v>
      </c>
    </row>
    <row r="62" spans="1:30" x14ac:dyDescent="0.25">
      <c r="B62">
        <v>2223</v>
      </c>
      <c r="C62" s="74">
        <v>15000</v>
      </c>
      <c r="D62" s="59" t="s">
        <v>87</v>
      </c>
    </row>
    <row r="63" spans="1:30" x14ac:dyDescent="0.25">
      <c r="B63">
        <v>2224</v>
      </c>
      <c r="C63" s="74">
        <v>1200</v>
      </c>
      <c r="D63" s="60" t="s">
        <v>84</v>
      </c>
    </row>
    <row r="64" spans="1:30" x14ac:dyDescent="0.25">
      <c r="B64">
        <v>2239</v>
      </c>
      <c r="C64" s="55">
        <v>5000</v>
      </c>
      <c r="D64" s="60" t="s">
        <v>64</v>
      </c>
    </row>
    <row r="65" spans="1:8" x14ac:dyDescent="0.25">
      <c r="A65" s="2"/>
      <c r="B65" s="2">
        <v>2241</v>
      </c>
      <c r="C65" s="55">
        <v>1200</v>
      </c>
      <c r="D65" s="61" t="s">
        <v>65</v>
      </c>
      <c r="E65" s="2"/>
      <c r="F65" s="2"/>
    </row>
    <row r="66" spans="1:8" x14ac:dyDescent="0.25">
      <c r="B66">
        <v>2243</v>
      </c>
      <c r="C66" s="55">
        <v>4300</v>
      </c>
      <c r="D66" s="60" t="s">
        <v>66</v>
      </c>
      <c r="E66" s="39"/>
    </row>
    <row r="67" spans="1:8" x14ac:dyDescent="0.25">
      <c r="B67">
        <v>2244</v>
      </c>
      <c r="C67" s="55">
        <v>2800</v>
      </c>
      <c r="D67" s="60" t="s">
        <v>67</v>
      </c>
    </row>
    <row r="68" spans="1:8" x14ac:dyDescent="0.25">
      <c r="B68">
        <v>2249</v>
      </c>
      <c r="C68" s="55">
        <v>680</v>
      </c>
      <c r="D68" s="60" t="s">
        <v>68</v>
      </c>
    </row>
    <row r="69" spans="1:8" x14ac:dyDescent="0.25">
      <c r="B69">
        <v>2264</v>
      </c>
      <c r="C69" s="55">
        <v>1200</v>
      </c>
      <c r="D69" s="60" t="s">
        <v>88</v>
      </c>
    </row>
    <row r="70" spans="1:8" x14ac:dyDescent="0.25">
      <c r="B70">
        <v>2341</v>
      </c>
      <c r="C70" s="55">
        <v>800</v>
      </c>
      <c r="D70" s="60" t="s">
        <v>69</v>
      </c>
    </row>
    <row r="71" spans="1:8" x14ac:dyDescent="0.25">
      <c r="B71">
        <v>2350</v>
      </c>
      <c r="C71" s="55">
        <v>8800</v>
      </c>
      <c r="D71" s="60" t="s">
        <v>86</v>
      </c>
    </row>
    <row r="72" spans="1:8" x14ac:dyDescent="0.25">
      <c r="A72" s="35" t="s">
        <v>70</v>
      </c>
      <c r="B72" s="35"/>
      <c r="C72" s="36">
        <f>SUM(C60:C71)</f>
        <v>57980</v>
      </c>
      <c r="D72" s="76"/>
      <c r="E72" s="76"/>
      <c r="F72" s="76"/>
      <c r="G72" s="76"/>
    </row>
    <row r="73" spans="1:8" x14ac:dyDescent="0.25">
      <c r="C73" s="21"/>
      <c r="D73" s="76"/>
      <c r="E73" s="76"/>
      <c r="F73" s="76"/>
      <c r="G73" s="76"/>
    </row>
    <row r="74" spans="1:8" x14ac:dyDescent="0.25">
      <c r="C74" s="37">
        <v>101776</v>
      </c>
      <c r="D74" s="58" t="s">
        <v>100</v>
      </c>
      <c r="E74" s="39"/>
      <c r="F74" s="39"/>
      <c r="G74" s="39"/>
    </row>
    <row r="75" spans="1:8" x14ac:dyDescent="0.25">
      <c r="A75" s="35" t="s">
        <v>78</v>
      </c>
      <c r="B75" s="35"/>
      <c r="C75" s="36">
        <f>C74</f>
        <v>101776</v>
      </c>
      <c r="D75" s="60"/>
      <c r="E75" s="62">
        <v>453612.45</v>
      </c>
      <c r="F75" s="39"/>
      <c r="G75" s="39"/>
    </row>
    <row r="76" spans="1:8" x14ac:dyDescent="0.25">
      <c r="C76" s="21"/>
      <c r="D76" s="60"/>
      <c r="E76" s="39"/>
      <c r="F76" s="39"/>
      <c r="G76" s="39"/>
    </row>
    <row r="77" spans="1:8" x14ac:dyDescent="0.25">
      <c r="B77">
        <v>1000</v>
      </c>
      <c r="C77" s="54">
        <v>163487</v>
      </c>
      <c r="D77" s="58" t="s">
        <v>93</v>
      </c>
      <c r="H77" s="57"/>
    </row>
    <row r="78" spans="1:8" x14ac:dyDescent="0.25">
      <c r="B78">
        <v>2210</v>
      </c>
      <c r="C78" s="54">
        <v>3000</v>
      </c>
      <c r="D78" s="56" t="s">
        <v>71</v>
      </c>
    </row>
    <row r="79" spans="1:8" x14ac:dyDescent="0.25">
      <c r="B79">
        <v>2233</v>
      </c>
      <c r="C79" s="54">
        <v>2000</v>
      </c>
      <c r="D79" s="56" t="s">
        <v>90</v>
      </c>
    </row>
    <row r="80" spans="1:8" x14ac:dyDescent="0.25">
      <c r="B80">
        <v>2234</v>
      </c>
      <c r="C80" s="54">
        <v>1000</v>
      </c>
      <c r="D80" s="60" t="s">
        <v>72</v>
      </c>
    </row>
    <row r="81" spans="1:4" x14ac:dyDescent="0.25">
      <c r="B81">
        <v>2311</v>
      </c>
      <c r="C81" s="54">
        <v>9200</v>
      </c>
      <c r="D81" s="60" t="s">
        <v>73</v>
      </c>
    </row>
    <row r="82" spans="1:4" x14ac:dyDescent="0.25">
      <c r="B82">
        <v>2312</v>
      </c>
      <c r="C82" s="54">
        <v>9600</v>
      </c>
      <c r="D82" s="60" t="s">
        <v>74</v>
      </c>
    </row>
    <row r="83" spans="1:4" x14ac:dyDescent="0.25">
      <c r="B83">
        <v>2322</v>
      </c>
      <c r="C83" s="54">
        <v>1200</v>
      </c>
      <c r="D83" s="60" t="s">
        <v>75</v>
      </c>
    </row>
    <row r="84" spans="1:4" x14ac:dyDescent="0.25">
      <c r="B84">
        <v>2390</v>
      </c>
      <c r="C84" s="54">
        <v>400</v>
      </c>
      <c r="D84" s="56" t="s">
        <v>91</v>
      </c>
    </row>
    <row r="85" spans="1:4" x14ac:dyDescent="0.25">
      <c r="B85">
        <v>5239</v>
      </c>
      <c r="C85" s="54">
        <v>11400</v>
      </c>
      <c r="D85" s="56" t="s">
        <v>92</v>
      </c>
    </row>
    <row r="86" spans="1:4" x14ac:dyDescent="0.25">
      <c r="A86" s="35" t="s">
        <v>76</v>
      </c>
      <c r="B86" s="35"/>
      <c r="C86" s="36">
        <f>SUM(C77:C85)</f>
        <v>201287</v>
      </c>
    </row>
    <row r="88" spans="1:4" x14ac:dyDescent="0.25">
      <c r="C88" s="24" t="s">
        <v>77</v>
      </c>
    </row>
    <row r="89" spans="1:4" x14ac:dyDescent="0.25">
      <c r="C89" s="38">
        <v>17500</v>
      </c>
      <c r="D89" s="71"/>
    </row>
  </sheetData>
  <mergeCells count="20">
    <mergeCell ref="D40:R40"/>
    <mergeCell ref="H3:H4"/>
    <mergeCell ref="D4:G4"/>
    <mergeCell ref="D23:R23"/>
    <mergeCell ref="D24:R24"/>
    <mergeCell ref="D25:R25"/>
    <mergeCell ref="D26:R26"/>
    <mergeCell ref="D27:R27"/>
    <mergeCell ref="D28:R28"/>
    <mergeCell ref="D37:R37"/>
    <mergeCell ref="D38:R38"/>
    <mergeCell ref="D39:R39"/>
    <mergeCell ref="D72:G72"/>
    <mergeCell ref="D73:G73"/>
    <mergeCell ref="D41:R41"/>
    <mergeCell ref="D42:R42"/>
    <mergeCell ref="D43:R43"/>
    <mergeCell ref="C46:Q46"/>
    <mergeCell ref="D52:Q52"/>
    <mergeCell ref="D54:Q54"/>
  </mergeCell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89"/>
  <sheetViews>
    <sheetView tabSelected="1" workbookViewId="0">
      <selection activeCell="M16" sqref="M16"/>
    </sheetView>
  </sheetViews>
  <sheetFormatPr defaultRowHeight="15" x14ac:dyDescent="0.25"/>
  <cols>
    <col min="1" max="1" width="14.85546875" customWidth="1"/>
    <col min="2" max="2" width="12.85546875" bestFit="1" customWidth="1"/>
    <col min="3" max="3" width="17.7109375" customWidth="1"/>
    <col min="4" max="4" width="26.7109375" customWidth="1"/>
    <col min="5" max="5" width="12.42578125" bestFit="1" customWidth="1"/>
    <col min="7" max="7" width="12" customWidth="1"/>
    <col min="11" max="11" width="13" customWidth="1"/>
    <col min="12" max="13" width="9.28515625" bestFit="1" customWidth="1"/>
    <col min="14" max="14" width="9.140625" bestFit="1" customWidth="1"/>
    <col min="15" max="15" width="10.5703125" customWidth="1"/>
  </cols>
  <sheetData>
    <row r="1" spans="1:18" x14ac:dyDescent="0.25">
      <c r="A1" s="1" t="s">
        <v>0</v>
      </c>
    </row>
    <row r="2" spans="1:18" x14ac:dyDescent="0.25">
      <c r="C2" s="2"/>
      <c r="D2" s="2"/>
      <c r="E2" s="2"/>
      <c r="N2" s="23" t="s">
        <v>38</v>
      </c>
      <c r="O2" s="26" t="s">
        <v>58</v>
      </c>
      <c r="P2" t="s">
        <v>59</v>
      </c>
    </row>
    <row r="3" spans="1:18" ht="15.75" thickBot="1" x14ac:dyDescent="0.3">
      <c r="B3" s="3">
        <f>(((A14/B6+B10)*B8)+B12)/12</f>
        <v>667.64316836120042</v>
      </c>
      <c r="C3" s="4" t="s">
        <v>1</v>
      </c>
      <c r="D3" s="27" t="s">
        <v>57</v>
      </c>
      <c r="E3" s="27"/>
      <c r="F3" s="27"/>
      <c r="G3" s="27"/>
      <c r="H3" s="79" t="s">
        <v>2</v>
      </c>
      <c r="K3" s="5" t="s">
        <v>3</v>
      </c>
      <c r="L3" s="6">
        <f>B3/B8</f>
        <v>8.3195410387688522</v>
      </c>
      <c r="N3" s="28">
        <f>L3*B8</f>
        <v>667.64316836120042</v>
      </c>
      <c r="O3" s="29">
        <f>N3/4</f>
        <v>166.91079209030011</v>
      </c>
      <c r="P3" s="72">
        <f>O3/40</f>
        <v>4.1727698022575028</v>
      </c>
      <c r="R3" s="31"/>
    </row>
    <row r="4" spans="1:18" x14ac:dyDescent="0.25">
      <c r="B4" s="5" t="s">
        <v>4</v>
      </c>
      <c r="C4" s="4"/>
      <c r="D4" s="80">
        <v>12</v>
      </c>
      <c r="E4" s="80"/>
      <c r="F4" s="80"/>
      <c r="G4" s="80"/>
      <c r="H4" s="79"/>
      <c r="K4" s="5" t="s">
        <v>5</v>
      </c>
      <c r="L4" s="8">
        <f>L3*1.21</f>
        <v>10.066644656910311</v>
      </c>
      <c r="N4" s="28">
        <f>L4*B8</f>
        <v>807.84823371705249</v>
      </c>
      <c r="O4" s="29">
        <f>O3*1.21</f>
        <v>201.96205842926312</v>
      </c>
      <c r="P4" s="30">
        <f>O4/40</f>
        <v>5.0490514607315777</v>
      </c>
      <c r="R4" s="31"/>
    </row>
    <row r="5" spans="1:18" x14ac:dyDescent="0.25">
      <c r="C5" s="2"/>
      <c r="D5" s="2"/>
      <c r="E5" s="2"/>
      <c r="K5" s="30"/>
      <c r="O5" s="31"/>
    </row>
    <row r="6" spans="1:18" x14ac:dyDescent="0.25">
      <c r="B6" s="22">
        <v>2514.6999999999998</v>
      </c>
      <c r="C6" s="53" t="s">
        <v>6</v>
      </c>
      <c r="D6" s="10" t="s">
        <v>7</v>
      </c>
      <c r="O6" s="31"/>
    </row>
    <row r="7" spans="1:18" x14ac:dyDescent="0.25">
      <c r="B7" s="7"/>
      <c r="D7" s="10"/>
      <c r="O7" s="31"/>
    </row>
    <row r="8" spans="1:18" x14ac:dyDescent="0.25">
      <c r="A8" s="11">
        <f>B8/B6</f>
        <v>3.1912355350538837E-2</v>
      </c>
      <c r="B8" s="9">
        <f>'Telpas platiba'!D12</f>
        <v>80.25</v>
      </c>
      <c r="C8" s="53" t="s">
        <v>8</v>
      </c>
      <c r="D8" s="12" t="s">
        <v>94</v>
      </c>
      <c r="E8" s="12"/>
      <c r="L8" s="30"/>
    </row>
    <row r="9" spans="1:18" x14ac:dyDescent="0.25">
      <c r="B9" s="7"/>
      <c r="D9" s="10"/>
    </row>
    <row r="10" spans="1:18" x14ac:dyDescent="0.25">
      <c r="B10" s="9">
        <f>A46</f>
        <v>46.80812625245143</v>
      </c>
      <c r="C10" t="s">
        <v>9</v>
      </c>
      <c r="D10" s="12" t="s">
        <v>10</v>
      </c>
    </row>
    <row r="11" spans="1:18" x14ac:dyDescent="0.25">
      <c r="C11" s="12"/>
    </row>
    <row r="12" spans="1:18" ht="45" x14ac:dyDescent="0.25">
      <c r="B12" s="32">
        <v>28</v>
      </c>
      <c r="C12" s="24" t="s">
        <v>54</v>
      </c>
      <c r="D12" s="25" t="s">
        <v>55</v>
      </c>
    </row>
    <row r="13" spans="1:18" x14ac:dyDescent="0.25">
      <c r="C13" s="12"/>
    </row>
    <row r="14" spans="1:18" x14ac:dyDescent="0.25">
      <c r="A14" s="9">
        <f>B23+B28+B30+B32+B34+B35+B36</f>
        <v>132468</v>
      </c>
      <c r="B14" t="s">
        <v>11</v>
      </c>
      <c r="C14" t="s">
        <v>12</v>
      </c>
    </row>
    <row r="16" spans="1:18" x14ac:dyDescent="0.25">
      <c r="D16" s="10" t="s">
        <v>13</v>
      </c>
    </row>
    <row r="17" spans="1:18" x14ac:dyDescent="0.25">
      <c r="D17" s="13"/>
    </row>
    <row r="18" spans="1:18" x14ac:dyDescent="0.25">
      <c r="D18" s="14" t="s">
        <v>56</v>
      </c>
    </row>
    <row r="19" spans="1:18" x14ac:dyDescent="0.25">
      <c r="D19" s="15"/>
    </row>
    <row r="20" spans="1:18" x14ac:dyDescent="0.25">
      <c r="D20" s="16" t="s">
        <v>14</v>
      </c>
    </row>
    <row r="23" spans="1:18" x14ac:dyDescent="0.25">
      <c r="B23" s="9">
        <f>C72*0.4</f>
        <v>23192</v>
      </c>
      <c r="C23" t="s">
        <v>15</v>
      </c>
      <c r="D23" s="77" t="s">
        <v>39</v>
      </c>
      <c r="E23" s="77"/>
      <c r="F23" s="77"/>
      <c r="G23" s="77"/>
      <c r="H23" s="77"/>
      <c r="I23" s="77"/>
      <c r="J23" s="77"/>
      <c r="K23" s="77"/>
      <c r="L23" s="77"/>
      <c r="M23" s="77"/>
      <c r="N23" s="77"/>
      <c r="O23" s="77"/>
      <c r="P23" s="77"/>
      <c r="Q23" s="77"/>
      <c r="R23" s="77"/>
    </row>
    <row r="24" spans="1:18" x14ac:dyDescent="0.25">
      <c r="B24" s="9"/>
      <c r="D24" s="77" t="s">
        <v>60</v>
      </c>
      <c r="E24" s="77"/>
      <c r="F24" s="77"/>
      <c r="G24" s="77"/>
      <c r="H24" s="77"/>
      <c r="I24" s="77"/>
      <c r="J24" s="77"/>
      <c r="K24" s="77"/>
      <c r="L24" s="77"/>
      <c r="M24" s="77"/>
      <c r="N24" s="77"/>
      <c r="O24" s="77"/>
      <c r="P24" s="77"/>
      <c r="Q24" s="77"/>
      <c r="R24" s="77"/>
    </row>
    <row r="25" spans="1:18" x14ac:dyDescent="0.25">
      <c r="A25" s="23"/>
      <c r="B25" s="9"/>
      <c r="D25" s="77" t="s">
        <v>40</v>
      </c>
      <c r="E25" s="77"/>
      <c r="F25" s="77"/>
      <c r="G25" s="77"/>
      <c r="H25" s="77"/>
      <c r="I25" s="77"/>
      <c r="J25" s="77"/>
      <c r="K25" s="77"/>
      <c r="L25" s="77"/>
      <c r="M25" s="77"/>
      <c r="N25" s="77"/>
      <c r="O25" s="77"/>
      <c r="P25" s="77"/>
      <c r="Q25" s="77"/>
      <c r="R25" s="77"/>
    </row>
    <row r="26" spans="1:18" x14ac:dyDescent="0.25">
      <c r="A26" s="23" t="s">
        <v>15</v>
      </c>
      <c r="B26" s="9"/>
      <c r="D26" s="77" t="s">
        <v>61</v>
      </c>
      <c r="E26" s="77"/>
      <c r="F26" s="77"/>
      <c r="G26" s="77"/>
      <c r="H26" s="77"/>
      <c r="I26" s="77"/>
      <c r="J26" s="77"/>
      <c r="K26" s="77"/>
      <c r="L26" s="77"/>
      <c r="M26" s="77"/>
      <c r="N26" s="77"/>
      <c r="O26" s="77"/>
      <c r="P26" s="77"/>
      <c r="Q26" s="77"/>
      <c r="R26" s="77"/>
    </row>
    <row r="27" spans="1:18" x14ac:dyDescent="0.25">
      <c r="B27" s="7"/>
      <c r="D27" s="77" t="s">
        <v>62</v>
      </c>
      <c r="E27" s="77"/>
      <c r="F27" s="77"/>
      <c r="G27" s="77"/>
      <c r="H27" s="77"/>
      <c r="I27" s="77"/>
      <c r="J27" s="77"/>
      <c r="K27" s="77"/>
      <c r="L27" s="77"/>
      <c r="M27" s="77"/>
      <c r="N27" s="77"/>
      <c r="O27" s="77"/>
      <c r="P27" s="77"/>
      <c r="Q27" s="77"/>
      <c r="R27" s="77"/>
    </row>
    <row r="28" spans="1:18" x14ac:dyDescent="0.25">
      <c r="B28" s="9">
        <f>C75</f>
        <v>101776</v>
      </c>
      <c r="C28" t="s">
        <v>16</v>
      </c>
      <c r="D28" s="77" t="s">
        <v>41</v>
      </c>
      <c r="E28" s="77"/>
      <c r="F28" s="77"/>
      <c r="G28" s="77"/>
      <c r="H28" s="77"/>
      <c r="I28" s="77"/>
      <c r="J28" s="77"/>
      <c r="K28" s="77"/>
      <c r="L28" s="77"/>
      <c r="M28" s="77"/>
      <c r="N28" s="77"/>
      <c r="O28" s="77"/>
      <c r="P28" s="77"/>
      <c r="Q28" s="77"/>
      <c r="R28" s="77"/>
    </row>
    <row r="29" spans="1:18" x14ac:dyDescent="0.25">
      <c r="B29" s="7"/>
      <c r="D29" t="s">
        <v>42</v>
      </c>
    </row>
    <row r="30" spans="1:18" x14ac:dyDescent="0.25">
      <c r="B30" s="9">
        <f>C89*0.4</f>
        <v>7000</v>
      </c>
      <c r="C30" t="s">
        <v>17</v>
      </c>
      <c r="D30" t="s">
        <v>18</v>
      </c>
    </row>
    <row r="31" spans="1:18" x14ac:dyDescent="0.25">
      <c r="B31" s="7"/>
      <c r="D31" t="s">
        <v>19</v>
      </c>
    </row>
    <row r="32" spans="1:18" x14ac:dyDescent="0.25">
      <c r="B32" s="9"/>
      <c r="C32" t="s">
        <v>20</v>
      </c>
      <c r="D32" t="s">
        <v>21</v>
      </c>
    </row>
    <row r="33" spans="1:18" x14ac:dyDescent="0.25">
      <c r="B33" s="7"/>
      <c r="D33" t="s">
        <v>22</v>
      </c>
    </row>
    <row r="34" spans="1:18" x14ac:dyDescent="0.25">
      <c r="A34" s="23" t="s">
        <v>15</v>
      </c>
      <c r="B34" s="9">
        <v>500</v>
      </c>
      <c r="C34" t="s">
        <v>23</v>
      </c>
      <c r="D34" t="s">
        <v>24</v>
      </c>
    </row>
    <row r="35" spans="1:18" ht="30" x14ac:dyDescent="0.25">
      <c r="B35" s="9">
        <v>0</v>
      </c>
      <c r="C35" s="24" t="s">
        <v>43</v>
      </c>
      <c r="D35" t="s">
        <v>25</v>
      </c>
    </row>
    <row r="36" spans="1:18" x14ac:dyDescent="0.25">
      <c r="B36" s="9"/>
      <c r="C36" t="s">
        <v>26</v>
      </c>
      <c r="D36" t="s">
        <v>27</v>
      </c>
    </row>
    <row r="37" spans="1:18" x14ac:dyDescent="0.25">
      <c r="B37" s="9"/>
      <c r="C37" t="s">
        <v>44</v>
      </c>
      <c r="D37" s="77" t="s">
        <v>45</v>
      </c>
      <c r="E37" s="77"/>
      <c r="F37" s="77"/>
      <c r="G37" s="77"/>
      <c r="H37" s="77"/>
      <c r="I37" s="77"/>
      <c r="J37" s="77"/>
      <c r="K37" s="77"/>
      <c r="L37" s="77"/>
      <c r="M37" s="77"/>
      <c r="N37" s="77"/>
      <c r="O37" s="77"/>
      <c r="P37" s="77"/>
      <c r="Q37" s="77"/>
      <c r="R37" s="77"/>
    </row>
    <row r="38" spans="1:18" x14ac:dyDescent="0.25">
      <c r="B38" s="9"/>
      <c r="D38" s="77" t="s">
        <v>46</v>
      </c>
      <c r="E38" s="77"/>
      <c r="F38" s="77"/>
      <c r="G38" s="77"/>
      <c r="H38" s="77"/>
      <c r="I38" s="77"/>
      <c r="J38" s="77"/>
      <c r="K38" s="77"/>
      <c r="L38" s="77"/>
      <c r="M38" s="77"/>
      <c r="N38" s="77"/>
      <c r="O38" s="77"/>
      <c r="P38" s="77"/>
      <c r="Q38" s="77"/>
      <c r="R38" s="77"/>
    </row>
    <row r="39" spans="1:18" x14ac:dyDescent="0.25">
      <c r="B39" s="9"/>
      <c r="D39" s="77" t="s">
        <v>47</v>
      </c>
      <c r="E39" s="77"/>
      <c r="F39" s="77"/>
      <c r="G39" s="77"/>
      <c r="H39" s="77"/>
      <c r="I39" s="77"/>
      <c r="J39" s="77"/>
      <c r="K39" s="77"/>
      <c r="L39" s="77"/>
      <c r="M39" s="77"/>
      <c r="N39" s="77"/>
      <c r="O39" s="77"/>
      <c r="P39" s="77"/>
      <c r="Q39" s="77"/>
      <c r="R39" s="77"/>
    </row>
    <row r="40" spans="1:18" x14ac:dyDescent="0.25">
      <c r="B40" s="9"/>
      <c r="D40" s="77" t="s">
        <v>48</v>
      </c>
      <c r="E40" s="77"/>
      <c r="F40" s="77"/>
      <c r="G40" s="77"/>
      <c r="H40" s="77"/>
      <c r="I40" s="77"/>
      <c r="J40" s="77"/>
      <c r="K40" s="77"/>
      <c r="L40" s="77"/>
      <c r="M40" s="77"/>
      <c r="N40" s="77"/>
      <c r="O40" s="77"/>
      <c r="P40" s="77"/>
      <c r="Q40" s="77"/>
      <c r="R40" s="77"/>
    </row>
    <row r="41" spans="1:18" x14ac:dyDescent="0.25">
      <c r="B41" s="9"/>
      <c r="D41" s="77" t="s">
        <v>49</v>
      </c>
      <c r="E41" s="77"/>
      <c r="F41" s="77"/>
      <c r="G41" s="77"/>
      <c r="H41" s="77"/>
      <c r="I41" s="77"/>
      <c r="J41" s="77"/>
      <c r="K41" s="77"/>
      <c r="L41" s="77"/>
      <c r="M41" s="77"/>
      <c r="N41" s="77"/>
      <c r="O41" s="77"/>
      <c r="P41" s="77"/>
      <c r="Q41" s="77"/>
      <c r="R41" s="77"/>
    </row>
    <row r="42" spans="1:18" x14ac:dyDescent="0.25">
      <c r="B42" s="9"/>
      <c r="D42" s="77" t="s">
        <v>50</v>
      </c>
      <c r="E42" s="77"/>
      <c r="F42" s="77"/>
      <c r="G42" s="77"/>
      <c r="H42" s="77"/>
      <c r="I42" s="77"/>
      <c r="J42" s="77"/>
      <c r="K42" s="77"/>
      <c r="L42" s="77"/>
      <c r="M42" s="77"/>
      <c r="N42" s="77"/>
      <c r="O42" s="77"/>
      <c r="P42" s="77"/>
      <c r="Q42" s="77"/>
      <c r="R42" s="77"/>
    </row>
    <row r="43" spans="1:18" x14ac:dyDescent="0.25">
      <c r="B43" s="9"/>
      <c r="C43" t="s">
        <v>51</v>
      </c>
      <c r="D43" s="77" t="s">
        <v>52</v>
      </c>
      <c r="E43" s="77"/>
      <c r="F43" s="77"/>
      <c r="G43" s="77"/>
      <c r="H43" s="77"/>
      <c r="I43" s="77"/>
      <c r="J43" s="77"/>
      <c r="K43" s="77"/>
      <c r="L43" s="77"/>
      <c r="M43" s="77"/>
      <c r="N43" s="77"/>
      <c r="O43" s="77"/>
      <c r="P43" s="77"/>
      <c r="Q43" s="77"/>
      <c r="R43" s="77"/>
    </row>
    <row r="44" spans="1:18" x14ac:dyDescent="0.25">
      <c r="B44" s="9"/>
      <c r="D44" s="40" t="s">
        <v>53</v>
      </c>
      <c r="E44" s="40"/>
      <c r="F44" s="40"/>
      <c r="G44" s="40"/>
      <c r="H44" s="40"/>
      <c r="I44" s="40"/>
      <c r="J44" s="40"/>
      <c r="K44" s="40"/>
      <c r="L44" s="40"/>
      <c r="M44" s="40"/>
      <c r="N44" s="40"/>
      <c r="O44" s="40"/>
      <c r="P44" s="40"/>
      <c r="Q44" s="40"/>
      <c r="R44" s="40"/>
    </row>
    <row r="46" spans="1:18" x14ac:dyDescent="0.25">
      <c r="A46" s="17">
        <f>B52*B54/B56</f>
        <v>46.80812625245143</v>
      </c>
      <c r="B46" t="s">
        <v>9</v>
      </c>
      <c r="C46" s="78" t="s">
        <v>28</v>
      </c>
      <c r="D46" s="78"/>
      <c r="E46" s="78"/>
      <c r="F46" s="78"/>
      <c r="G46" s="78"/>
      <c r="H46" s="78"/>
      <c r="I46" s="78"/>
      <c r="J46" s="78"/>
      <c r="K46" s="78"/>
      <c r="L46" s="78"/>
      <c r="M46" s="78"/>
      <c r="N46" s="78"/>
      <c r="O46" s="78"/>
      <c r="P46" s="78"/>
      <c r="Q46" s="78"/>
    </row>
    <row r="48" spans="1:18" x14ac:dyDescent="0.25">
      <c r="E48" s="18" t="s">
        <v>29</v>
      </c>
    </row>
    <row r="50" spans="1:30" x14ac:dyDescent="0.25">
      <c r="E50" s="18" t="s">
        <v>30</v>
      </c>
    </row>
    <row r="52" spans="1:30" ht="31.9" customHeight="1" x14ac:dyDescent="0.25">
      <c r="B52" s="33">
        <f>C86</f>
        <v>201287</v>
      </c>
      <c r="C52" t="s">
        <v>31</v>
      </c>
      <c r="D52" s="78" t="s">
        <v>32</v>
      </c>
      <c r="E52" s="78"/>
      <c r="F52" s="78"/>
      <c r="G52" s="78"/>
      <c r="H52" s="78"/>
      <c r="I52" s="78"/>
      <c r="J52" s="78"/>
      <c r="K52" s="78"/>
      <c r="L52" s="78"/>
      <c r="M52" s="78"/>
      <c r="N52" s="78"/>
      <c r="O52" s="78"/>
      <c r="P52" s="78"/>
      <c r="Q52" s="78"/>
    </row>
    <row r="53" spans="1:30" x14ac:dyDescent="0.25">
      <c r="A53" s="2"/>
      <c r="B53" s="2"/>
      <c r="C53" s="2"/>
      <c r="D53" s="19"/>
      <c r="E53" s="19"/>
      <c r="F53" s="19"/>
      <c r="G53" s="19"/>
      <c r="H53" s="19"/>
      <c r="I53" s="19"/>
      <c r="J53" s="19"/>
      <c r="K53" s="19"/>
      <c r="L53" s="19"/>
      <c r="M53" s="19"/>
      <c r="N53" s="19"/>
      <c r="O53" s="19"/>
      <c r="P53" s="19"/>
      <c r="Q53" s="19"/>
      <c r="R53" s="2"/>
      <c r="S53" s="2"/>
      <c r="T53" s="2"/>
      <c r="U53" s="2"/>
      <c r="V53" s="2"/>
      <c r="W53" s="2"/>
      <c r="X53" s="2"/>
      <c r="Y53" s="2"/>
      <c r="Z53" s="2"/>
      <c r="AA53" s="2"/>
      <c r="AB53" s="2"/>
      <c r="AC53" s="2"/>
      <c r="AD53" s="2"/>
    </row>
    <row r="54" spans="1:30" ht="27.6" customHeight="1" x14ac:dyDescent="0.25">
      <c r="B54" s="17">
        <f>(C74+C77)/E75</f>
        <v>0.58477892306527302</v>
      </c>
      <c r="C54" t="s">
        <v>33</v>
      </c>
      <c r="D54" s="78" t="s">
        <v>34</v>
      </c>
      <c r="E54" s="78"/>
      <c r="F54" s="78"/>
      <c r="G54" s="78"/>
      <c r="H54" s="78"/>
      <c r="I54" s="78"/>
      <c r="J54" s="78"/>
      <c r="K54" s="78"/>
      <c r="L54" s="78"/>
      <c r="M54" s="78"/>
      <c r="N54" s="78"/>
      <c r="O54" s="78"/>
      <c r="P54" s="78"/>
      <c r="Q54" s="78"/>
    </row>
    <row r="56" spans="1:30" x14ac:dyDescent="0.25">
      <c r="B56" s="9">
        <f>B6</f>
        <v>2514.6999999999998</v>
      </c>
      <c r="C56" t="s">
        <v>35</v>
      </c>
      <c r="D56" s="18" t="s">
        <v>36</v>
      </c>
    </row>
    <row r="59" spans="1:30" x14ac:dyDescent="0.25">
      <c r="B59" s="34" t="s">
        <v>63</v>
      </c>
      <c r="C59" s="20"/>
      <c r="D59" s="20"/>
      <c r="E59" s="20"/>
      <c r="F59" s="20"/>
    </row>
    <row r="60" spans="1:30" x14ac:dyDescent="0.25">
      <c r="B60">
        <v>2221</v>
      </c>
      <c r="C60" s="74">
        <v>14000</v>
      </c>
      <c r="D60" s="56" t="s">
        <v>85</v>
      </c>
      <c r="E60" s="20"/>
      <c r="F60" s="20"/>
    </row>
    <row r="61" spans="1:30" x14ac:dyDescent="0.25">
      <c r="B61">
        <v>2222</v>
      </c>
      <c r="C61" s="74">
        <v>3000</v>
      </c>
      <c r="D61" s="58" t="s">
        <v>37</v>
      </c>
    </row>
    <row r="62" spans="1:30" x14ac:dyDescent="0.25">
      <c r="B62">
        <v>2223</v>
      </c>
      <c r="C62" s="74">
        <v>15000</v>
      </c>
      <c r="D62" s="59" t="s">
        <v>87</v>
      </c>
    </row>
    <row r="63" spans="1:30" x14ac:dyDescent="0.25">
      <c r="B63">
        <v>2224</v>
      </c>
      <c r="C63" s="74">
        <v>1200</v>
      </c>
      <c r="D63" s="60" t="s">
        <v>84</v>
      </c>
    </row>
    <row r="64" spans="1:30" x14ac:dyDescent="0.25">
      <c r="B64">
        <v>2239</v>
      </c>
      <c r="C64" s="55">
        <v>5000</v>
      </c>
      <c r="D64" s="60" t="s">
        <v>64</v>
      </c>
    </row>
    <row r="65" spans="1:8" x14ac:dyDescent="0.25">
      <c r="A65" s="2"/>
      <c r="B65" s="2">
        <v>2241</v>
      </c>
      <c r="C65" s="55">
        <v>1200</v>
      </c>
      <c r="D65" s="61" t="s">
        <v>65</v>
      </c>
      <c r="E65" s="2"/>
      <c r="F65" s="2"/>
    </row>
    <row r="66" spans="1:8" x14ac:dyDescent="0.25">
      <c r="B66">
        <v>2243</v>
      </c>
      <c r="C66" s="55">
        <v>4300</v>
      </c>
      <c r="D66" s="60" t="s">
        <v>66</v>
      </c>
      <c r="E66" s="39"/>
    </row>
    <row r="67" spans="1:8" x14ac:dyDescent="0.25">
      <c r="B67">
        <v>2244</v>
      </c>
      <c r="C67" s="55">
        <v>2800</v>
      </c>
      <c r="D67" s="60" t="s">
        <v>67</v>
      </c>
    </row>
    <row r="68" spans="1:8" x14ac:dyDescent="0.25">
      <c r="B68">
        <v>2249</v>
      </c>
      <c r="C68" s="55">
        <v>680</v>
      </c>
      <c r="D68" s="60" t="s">
        <v>68</v>
      </c>
    </row>
    <row r="69" spans="1:8" x14ac:dyDescent="0.25">
      <c r="B69">
        <v>2264</v>
      </c>
      <c r="C69" s="55">
        <v>1200</v>
      </c>
      <c r="D69" s="60" t="s">
        <v>88</v>
      </c>
    </row>
    <row r="70" spans="1:8" x14ac:dyDescent="0.25">
      <c r="B70">
        <v>2341</v>
      </c>
      <c r="C70" s="55">
        <v>800</v>
      </c>
      <c r="D70" s="60" t="s">
        <v>69</v>
      </c>
    </row>
    <row r="71" spans="1:8" x14ac:dyDescent="0.25">
      <c r="B71">
        <v>2350</v>
      </c>
      <c r="C71" s="55">
        <v>8800</v>
      </c>
      <c r="D71" s="60" t="s">
        <v>86</v>
      </c>
    </row>
    <row r="72" spans="1:8" x14ac:dyDescent="0.25">
      <c r="A72" s="35" t="s">
        <v>70</v>
      </c>
      <c r="B72" s="35"/>
      <c r="C72" s="36">
        <f>SUM(C60:C71)</f>
        <v>57980</v>
      </c>
      <c r="D72" s="76"/>
      <c r="E72" s="76"/>
      <c r="F72" s="76"/>
      <c r="G72" s="76"/>
    </row>
    <row r="73" spans="1:8" x14ac:dyDescent="0.25">
      <c r="C73" s="21"/>
      <c r="D73" s="76"/>
      <c r="E73" s="76"/>
      <c r="F73" s="76"/>
      <c r="G73" s="76"/>
    </row>
    <row r="74" spans="1:8" x14ac:dyDescent="0.25">
      <c r="C74" s="37">
        <v>101776</v>
      </c>
      <c r="D74" s="58" t="s">
        <v>89</v>
      </c>
      <c r="E74" s="39"/>
      <c r="F74" s="39"/>
      <c r="G74" s="39"/>
    </row>
    <row r="75" spans="1:8" x14ac:dyDescent="0.25">
      <c r="A75" s="35" t="s">
        <v>78</v>
      </c>
      <c r="B75" s="35"/>
      <c r="C75" s="36">
        <f>C74</f>
        <v>101776</v>
      </c>
      <c r="D75" s="60"/>
      <c r="E75" s="62">
        <v>453612.45</v>
      </c>
      <c r="F75" s="39"/>
      <c r="G75" s="39"/>
    </row>
    <row r="76" spans="1:8" x14ac:dyDescent="0.25">
      <c r="C76" s="21"/>
      <c r="D76" s="60"/>
      <c r="E76" s="39"/>
      <c r="F76" s="39"/>
      <c r="G76" s="39"/>
    </row>
    <row r="77" spans="1:8" x14ac:dyDescent="0.25">
      <c r="B77">
        <v>1000</v>
      </c>
      <c r="C77" s="54">
        <v>163487</v>
      </c>
      <c r="D77" s="58" t="s">
        <v>93</v>
      </c>
      <c r="H77" s="57"/>
    </row>
    <row r="78" spans="1:8" x14ac:dyDescent="0.25">
      <c r="B78">
        <v>2210</v>
      </c>
      <c r="C78" s="54">
        <v>3000</v>
      </c>
      <c r="D78" s="56" t="s">
        <v>71</v>
      </c>
    </row>
    <row r="79" spans="1:8" x14ac:dyDescent="0.25">
      <c r="B79">
        <v>2233</v>
      </c>
      <c r="C79" s="54">
        <v>2000</v>
      </c>
      <c r="D79" s="56" t="s">
        <v>90</v>
      </c>
    </row>
    <row r="80" spans="1:8" x14ac:dyDescent="0.25">
      <c r="B80">
        <v>2234</v>
      </c>
      <c r="C80" s="54">
        <v>1000</v>
      </c>
      <c r="D80" s="60" t="s">
        <v>72</v>
      </c>
    </row>
    <row r="81" spans="1:4" x14ac:dyDescent="0.25">
      <c r="B81">
        <v>2311</v>
      </c>
      <c r="C81" s="54">
        <v>9200</v>
      </c>
      <c r="D81" s="60" t="s">
        <v>73</v>
      </c>
    </row>
    <row r="82" spans="1:4" x14ac:dyDescent="0.25">
      <c r="B82">
        <v>2312</v>
      </c>
      <c r="C82" s="54">
        <v>9600</v>
      </c>
      <c r="D82" s="60" t="s">
        <v>74</v>
      </c>
    </row>
    <row r="83" spans="1:4" x14ac:dyDescent="0.25">
      <c r="B83">
        <v>2322</v>
      </c>
      <c r="C83" s="54">
        <v>1200</v>
      </c>
      <c r="D83" s="60" t="s">
        <v>75</v>
      </c>
    </row>
    <row r="84" spans="1:4" x14ac:dyDescent="0.25">
      <c r="B84">
        <v>2390</v>
      </c>
      <c r="C84" s="54">
        <v>400</v>
      </c>
      <c r="D84" s="56" t="s">
        <v>91</v>
      </c>
    </row>
    <row r="85" spans="1:4" x14ac:dyDescent="0.25">
      <c r="B85">
        <v>5239</v>
      </c>
      <c r="C85" s="54">
        <v>11400</v>
      </c>
      <c r="D85" s="56" t="s">
        <v>92</v>
      </c>
    </row>
    <row r="86" spans="1:4" x14ac:dyDescent="0.25">
      <c r="A86" s="35" t="s">
        <v>76</v>
      </c>
      <c r="B86" s="35"/>
      <c r="C86" s="36">
        <f>SUM(C77:C85)</f>
        <v>201287</v>
      </c>
    </row>
    <row r="88" spans="1:4" x14ac:dyDescent="0.25">
      <c r="C88" s="24" t="s">
        <v>77</v>
      </c>
    </row>
    <row r="89" spans="1:4" x14ac:dyDescent="0.25">
      <c r="C89" s="38">
        <v>17500</v>
      </c>
    </row>
  </sheetData>
  <mergeCells count="20">
    <mergeCell ref="D40:R40"/>
    <mergeCell ref="H3:H4"/>
    <mergeCell ref="D4:G4"/>
    <mergeCell ref="D23:R23"/>
    <mergeCell ref="D24:R24"/>
    <mergeCell ref="D25:R25"/>
    <mergeCell ref="D26:R26"/>
    <mergeCell ref="D27:R27"/>
    <mergeCell ref="D28:R28"/>
    <mergeCell ref="D37:R37"/>
    <mergeCell ref="D38:R38"/>
    <mergeCell ref="D39:R39"/>
    <mergeCell ref="D72:G72"/>
    <mergeCell ref="D73:G73"/>
    <mergeCell ref="D41:R41"/>
    <mergeCell ref="D42:R42"/>
    <mergeCell ref="D43:R43"/>
    <mergeCell ref="C46:Q46"/>
    <mergeCell ref="D52:Q52"/>
    <mergeCell ref="D54:Q54"/>
  </mergeCells>
  <pageMargins left="0.70866141732283472" right="0.70866141732283472"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F14"/>
  <sheetViews>
    <sheetView zoomScale="130" zoomScaleNormal="130" workbookViewId="0">
      <selection activeCell="B16" sqref="B16"/>
    </sheetView>
  </sheetViews>
  <sheetFormatPr defaultColWidth="9.140625" defaultRowHeight="15.75" x14ac:dyDescent="0.25"/>
  <cols>
    <col min="1" max="1" width="5" style="41" customWidth="1"/>
    <col min="2" max="2" width="13.7109375" style="44" customWidth="1"/>
    <col min="3" max="3" width="52.42578125" style="41" customWidth="1"/>
    <col min="4" max="6" width="15.7109375" style="41" customWidth="1"/>
    <col min="7" max="7" width="9.140625" style="41"/>
    <col min="8" max="8" width="10" style="41" bestFit="1" customWidth="1"/>
    <col min="9" max="16384" width="9.140625" style="41"/>
  </cols>
  <sheetData>
    <row r="7" spans="2:6" ht="45.75" customHeight="1" x14ac:dyDescent="0.35">
      <c r="B7" s="81" t="s">
        <v>101</v>
      </c>
      <c r="C7" s="81"/>
      <c r="D7" s="81"/>
    </row>
    <row r="9" spans="2:6" ht="47.25" x14ac:dyDescent="0.25">
      <c r="B9" s="42" t="s">
        <v>79</v>
      </c>
      <c r="C9" s="42" t="s">
        <v>80</v>
      </c>
      <c r="D9" s="52" t="s">
        <v>83</v>
      </c>
      <c r="E9" s="48" t="s">
        <v>82</v>
      </c>
      <c r="F9" s="48" t="s">
        <v>96</v>
      </c>
    </row>
    <row r="10" spans="2:6" ht="16.899999999999999" customHeight="1" x14ac:dyDescent="0.25">
      <c r="B10" s="70">
        <v>53</v>
      </c>
      <c r="C10" s="43" t="s">
        <v>81</v>
      </c>
      <c r="D10" s="50">
        <v>67.08</v>
      </c>
      <c r="E10" s="63" t="s">
        <v>98</v>
      </c>
      <c r="F10" s="64">
        <f>D10/D14</f>
        <v>2.6675150117310219E-2</v>
      </c>
    </row>
    <row r="11" spans="2:6" ht="3" customHeight="1" x14ac:dyDescent="0.25">
      <c r="B11" s="49"/>
      <c r="C11" s="43"/>
      <c r="D11" s="50"/>
      <c r="E11" s="63"/>
      <c r="F11" s="47"/>
    </row>
    <row r="12" spans="2:6" ht="16.899999999999999" customHeight="1" x14ac:dyDescent="0.25">
      <c r="B12" s="73">
        <v>43</v>
      </c>
      <c r="C12" s="75" t="s">
        <v>102</v>
      </c>
      <c r="D12" s="51">
        <v>80.25</v>
      </c>
      <c r="E12" s="63" t="s">
        <v>98</v>
      </c>
      <c r="F12" s="64">
        <f>D12/D14</f>
        <v>3.1912355350538837E-2</v>
      </c>
    </row>
    <row r="13" spans="2:6" ht="3" customHeight="1" x14ac:dyDescent="0.25">
      <c r="B13" s="65"/>
      <c r="C13" s="66"/>
      <c r="D13" s="67"/>
      <c r="E13" s="68"/>
      <c r="F13" s="69"/>
    </row>
    <row r="14" spans="2:6" x14ac:dyDescent="0.25">
      <c r="C14" s="46" t="s">
        <v>95</v>
      </c>
      <c r="D14" s="45">
        <v>2514.6999999999998</v>
      </c>
      <c r="E14" s="41" t="s">
        <v>97</v>
      </c>
    </row>
  </sheetData>
  <mergeCells count="1">
    <mergeCell ref="B7:D7"/>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53</vt:lpstr>
      <vt:lpstr>43</vt:lpstr>
      <vt:lpstr>Telpas platiba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Sarmite Bake</dc:creator>
  <cp:lastModifiedBy>Jevgēnija Sviridenkova</cp:lastModifiedBy>
  <cp:lastPrinted>2022-03-24T15:50:05Z</cp:lastPrinted>
  <dcterms:created xsi:type="dcterms:W3CDTF">2013-09-23T09:46:58Z</dcterms:created>
  <dcterms:modified xsi:type="dcterms:W3CDTF">2022-03-24T15:50:07Z</dcterms:modified>
</cp:coreProperties>
</file>