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3\04_APRĪLIS\26.04.2023\Dokumentu PROJEKTI\"/>
    </mc:Choice>
  </mc:AlternateContent>
  <xr:revisionPtr revIDLastSave="0" documentId="8_{29C34F7A-0831-460C-A218-79C8ACA8DF89}" xr6:coauthVersionLast="47" xr6:coauthVersionMax="47" xr10:uidLastSave="{00000000-0000-0000-0000-000000000000}"/>
  <bookViews>
    <workbookView xWindow="-120" yWindow="-120" windowWidth="29040" windowHeight="15840" xr2:uid="{414466AF-4794-42F5-B482-ACBFF4D556A7}"/>
  </bookViews>
  <sheets>
    <sheet name="Lapa1" sheetId="1" r:id="rId1"/>
  </sheets>
  <definedNames>
    <definedName name="_Hlk63851327" localSheetId="0">Lapa1!$A$178</definedName>
    <definedName name="_xlnm.Print_Area" localSheetId="0">Lapa1!$A$1:$L$711</definedName>
    <definedName name="_xlnm.Print_Titles" localSheetId="0">Lapa1!$6:$7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8" i="1" l="1"/>
  <c r="L327" i="1"/>
  <c r="L181" i="1"/>
  <c r="L180" i="1"/>
  <c r="K179" i="1"/>
  <c r="J179" i="1"/>
  <c r="G413" i="1"/>
  <c r="G414" i="1"/>
  <c r="G415" i="1"/>
  <c r="G416" i="1"/>
  <c r="G417" i="1"/>
  <c r="G420" i="1"/>
  <c r="G421" i="1"/>
  <c r="G412" i="1"/>
  <c r="L179" i="1" l="1"/>
  <c r="L98" i="1"/>
  <c r="L94" i="1"/>
  <c r="L93" i="1"/>
  <c r="L92" i="1"/>
  <c r="L417" i="1"/>
  <c r="L378" i="1"/>
  <c r="L380" i="1"/>
  <c r="L238" i="1"/>
  <c r="L177" i="1"/>
  <c r="L108" i="1"/>
  <c r="L110" i="1"/>
  <c r="L146" i="1"/>
  <c r="L511" i="1" l="1"/>
  <c r="L510" i="1"/>
  <c r="L509" i="1"/>
  <c r="L313" i="1"/>
  <c r="L85" i="1"/>
  <c r="L312" i="1"/>
  <c r="K298" i="1"/>
  <c r="K297" i="1"/>
  <c r="K295" i="1"/>
  <c r="K294" i="1"/>
  <c r="K293" i="1"/>
  <c r="K292" i="1"/>
  <c r="K291" i="1"/>
  <c r="K289" i="1"/>
  <c r="K288" i="1"/>
  <c r="K282" i="1"/>
  <c r="J278" i="1"/>
  <c r="K277" i="1"/>
  <c r="L311" i="1" l="1"/>
  <c r="L299" i="1"/>
  <c r="L300" i="1"/>
  <c r="L301" i="1"/>
  <c r="L302" i="1"/>
  <c r="L303" i="1"/>
  <c r="L304" i="1"/>
  <c r="L305" i="1"/>
  <c r="L306" i="1"/>
  <c r="L307" i="1"/>
  <c r="L308" i="1"/>
  <c r="L309" i="1"/>
  <c r="L310" i="1"/>
  <c r="L278" i="1"/>
  <c r="L279" i="1"/>
  <c r="L280" i="1"/>
  <c r="L281" i="1"/>
  <c r="L282" i="1"/>
  <c r="L283" i="1"/>
  <c r="L284" i="1"/>
  <c r="L285" i="1"/>
  <c r="L286" i="1"/>
  <c r="L287" i="1"/>
  <c r="L288" i="1"/>
  <c r="L289" i="1"/>
  <c r="L290" i="1"/>
  <c r="L291" i="1"/>
  <c r="L292" i="1"/>
  <c r="L293" i="1"/>
  <c r="L294" i="1"/>
  <c r="L295" i="1"/>
  <c r="L296" i="1"/>
  <c r="L297" i="1"/>
  <c r="L298" i="1"/>
  <c r="L277" i="1"/>
  <c r="L158" i="1"/>
  <c r="L31" i="1"/>
  <c r="L33" i="1"/>
  <c r="L34" i="1"/>
  <c r="L30" i="1"/>
  <c r="L142" i="1"/>
  <c r="L143" i="1"/>
  <c r="L144" i="1"/>
  <c r="L145" i="1"/>
  <c r="L141" i="1"/>
  <c r="G142" i="1"/>
  <c r="G143" i="1"/>
  <c r="G144" i="1"/>
  <c r="G145" i="1"/>
  <c r="G146" i="1"/>
  <c r="G141" i="1"/>
  <c r="L386" i="1" l="1"/>
  <c r="L389" i="1"/>
  <c r="L390" i="1"/>
  <c r="L388" i="1"/>
  <c r="L323" i="1"/>
  <c r="L237" i="1"/>
  <c r="L236" i="1"/>
  <c r="L233" i="1"/>
  <c r="L234" i="1"/>
  <c r="L235" i="1"/>
  <c r="L232" i="1"/>
  <c r="L176" i="1"/>
  <c r="L336" i="1" l="1"/>
  <c r="L322" i="1" l="1"/>
  <c r="L321" i="1"/>
  <c r="G175" i="1" l="1"/>
  <c r="G239" i="1" l="1"/>
  <c r="G113" i="1"/>
  <c r="G114" i="1"/>
  <c r="G115" i="1"/>
  <c r="G116" i="1"/>
  <c r="G112" i="1"/>
  <c r="G31" i="1"/>
  <c r="G30" i="1"/>
  <c r="G108" i="1" l="1"/>
  <c r="G336" i="1"/>
  <c r="G390" i="1" l="1"/>
  <c r="G389" i="1"/>
  <c r="G38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Inga Pērkone</author>
  </authors>
  <commentList>
    <comment ref="J10" authorId="0" shapeId="0" xr:uid="{882DE1FA-DB68-42DB-BEB0-8F7C70D5805F}">
      <text>
        <r>
          <rPr>
            <b/>
            <sz val="9"/>
            <color indexed="81"/>
            <rFont val="Tahoma"/>
            <family val="2"/>
            <charset val="186"/>
          </rPr>
          <t>USER:</t>
        </r>
        <r>
          <rPr>
            <sz val="9"/>
            <color indexed="81"/>
            <rFont val="Tahoma"/>
            <family val="2"/>
            <charset val="186"/>
          </rPr>
          <t xml:space="preserve">
pieslēgumu skaits</t>
        </r>
      </text>
    </comment>
    <comment ref="J12" authorId="0" shapeId="0" xr:uid="{BD70BE69-67C4-4A76-B9A0-CAA9944D92B6}">
      <text>
        <r>
          <rPr>
            <b/>
            <sz val="9"/>
            <color indexed="81"/>
            <rFont val="Tahoma"/>
            <family val="2"/>
            <charset val="186"/>
          </rPr>
          <t>USER:</t>
        </r>
        <r>
          <rPr>
            <sz val="9"/>
            <color indexed="81"/>
            <rFont val="Tahoma"/>
            <family val="2"/>
            <charset val="186"/>
          </rPr>
          <t xml:space="preserve">
pieslēgumu skaits</t>
        </r>
      </text>
    </comment>
    <comment ref="K83" authorId="1" shapeId="0" xr:uid="{9337C861-2E09-497E-A476-7280CE5CE3B0}">
      <text>
        <r>
          <rPr>
            <b/>
            <sz val="9"/>
            <color indexed="81"/>
            <rFont val="Tahoma"/>
            <family val="2"/>
            <charset val="186"/>
          </rPr>
          <t>Inga Pērkone:</t>
        </r>
        <r>
          <rPr>
            <sz val="9"/>
            <color indexed="81"/>
            <rFont val="Tahoma"/>
            <family val="2"/>
            <charset val="186"/>
          </rPr>
          <t xml:space="preserve">
Dati ir par laika periodu no 16.08.2022., jo līdz tam 2022. gadā nedarbojās uzstādītie skaitītāji, kā arī pie Gaujas tilta skaitītājs vispār 2022. gadā nav funkcionējis korekti</t>
        </r>
      </text>
    </comment>
    <comment ref="J452" authorId="0" shapeId="0" xr:uid="{A2D37B2D-B93E-44C8-B487-BA43C8D0EB52}">
      <text>
        <r>
          <rPr>
            <b/>
            <sz val="9"/>
            <color indexed="81"/>
            <rFont val="Tahoma"/>
            <family val="2"/>
            <charset val="186"/>
          </rPr>
          <t>USER:</t>
        </r>
        <r>
          <rPr>
            <sz val="9"/>
            <color indexed="81"/>
            <rFont val="Tahoma"/>
            <family val="2"/>
            <charset val="186"/>
          </rPr>
          <t xml:space="preserve">
mājsaimniecības X 3</t>
        </r>
      </text>
    </comment>
    <comment ref="J453" authorId="0" shapeId="0" xr:uid="{41BE2397-D7CB-480C-87BD-5EF7A293FA85}">
      <text>
        <r>
          <rPr>
            <b/>
            <sz val="9"/>
            <color indexed="81"/>
            <rFont val="Tahoma"/>
            <family val="2"/>
            <charset val="186"/>
          </rPr>
          <t>USER:</t>
        </r>
        <r>
          <rPr>
            <sz val="9"/>
            <color indexed="81"/>
            <rFont val="Tahoma"/>
            <family val="2"/>
            <charset val="186"/>
          </rPr>
          <t xml:space="preserve">
jurid personas, tajā skaitā apsaimniekotāji, 2537 mājsaimniecības, tajā skaitā dzīvokļi =7471 iedzīvotāji
</t>
        </r>
      </text>
    </comment>
    <comment ref="J455" authorId="0" shapeId="0" xr:uid="{546D7A90-2B32-47BC-9E2C-91931A24164C}">
      <text>
        <r>
          <rPr>
            <b/>
            <sz val="9"/>
            <color indexed="81"/>
            <rFont val="Tahoma"/>
            <family val="2"/>
            <charset val="186"/>
          </rPr>
          <t>USER:</t>
        </r>
        <r>
          <rPr>
            <sz val="9"/>
            <color indexed="81"/>
            <rFont val="Tahoma"/>
            <family val="2"/>
            <charset val="186"/>
          </rPr>
          <t xml:space="preserve">
mājsaimniecības x 3</t>
        </r>
      </text>
    </comment>
    <comment ref="J456" authorId="0" shapeId="0" xr:uid="{EC49F3FB-8A79-4E4D-9F6D-6121667C6A44}">
      <text>
        <r>
          <rPr>
            <b/>
            <sz val="9"/>
            <color indexed="81"/>
            <rFont val="Tahoma"/>
            <family val="2"/>
            <charset val="186"/>
          </rPr>
          <t>USER:</t>
        </r>
        <r>
          <rPr>
            <sz val="9"/>
            <color indexed="81"/>
            <rFont val="Tahoma"/>
            <family val="2"/>
            <charset val="186"/>
          </rPr>
          <t xml:space="preserve">
jurid personas, tajā skaitā apsaimniekotāji, 2560 mājsaimniecības, tajā skaitā dzīvokļi =7494 iedzīvotāji</t>
        </r>
      </text>
    </comment>
    <comment ref="J460" authorId="0" shapeId="0" xr:uid="{9F32FCBF-7BFF-4074-A5E5-E2D13B3A92A4}">
      <text>
        <r>
          <rPr>
            <b/>
            <sz val="9"/>
            <color indexed="81"/>
            <rFont val="Tahoma"/>
            <family val="2"/>
            <charset val="186"/>
          </rPr>
          <t>USER:</t>
        </r>
        <r>
          <rPr>
            <sz val="9"/>
            <color indexed="81"/>
            <rFont val="Tahoma"/>
            <family val="2"/>
            <charset val="186"/>
          </rPr>
          <t xml:space="preserve">
iedzīvotāju skaiti</t>
        </r>
      </text>
    </comment>
    <comment ref="F640" authorId="1" shapeId="0" xr:uid="{00859056-B663-4A60-8CD0-FA32E649C5BA}">
      <text>
        <r>
          <rPr>
            <b/>
            <sz val="9"/>
            <color indexed="81"/>
            <rFont val="Tahoma"/>
            <family val="2"/>
            <charset val="186"/>
          </rPr>
          <t>Inga Pērkone:</t>
        </r>
        <r>
          <rPr>
            <sz val="9"/>
            <color indexed="81"/>
            <rFont val="Tahoma"/>
            <family val="2"/>
            <charset val="186"/>
          </rPr>
          <t xml:space="preserve">
sākotnēji bija 34481 EUR</t>
        </r>
      </text>
    </comment>
    <comment ref="J645" authorId="0" shapeId="0" xr:uid="{6214BE8B-D13C-42B1-ABAA-F68225F61590}">
      <text>
        <r>
          <rPr>
            <b/>
            <sz val="9"/>
            <color indexed="81"/>
            <rFont val="Tahoma"/>
            <family val="2"/>
            <charset val="186"/>
          </rPr>
          <t>USER:</t>
        </r>
        <r>
          <rPr>
            <sz val="9"/>
            <color indexed="81"/>
            <rFont val="Tahoma"/>
            <family val="2"/>
            <charset val="186"/>
          </rPr>
          <t xml:space="preserve">
Notekūdeņi</t>
        </r>
      </text>
    </comment>
    <comment ref="J647" authorId="0" shapeId="0" xr:uid="{10E84915-B4AA-498F-936C-B95712DCBFB5}">
      <text>
        <r>
          <rPr>
            <b/>
            <sz val="9"/>
            <color indexed="81"/>
            <rFont val="Tahoma"/>
            <family val="2"/>
            <charset val="186"/>
          </rPr>
          <t>USER:</t>
        </r>
        <r>
          <rPr>
            <sz val="9"/>
            <color indexed="81"/>
            <rFont val="Tahoma"/>
            <family val="2"/>
            <charset val="186"/>
          </rPr>
          <t xml:space="preserve">
pieslēgumu skaits</t>
        </r>
      </text>
    </comment>
    <comment ref="J648" authorId="0" shapeId="0" xr:uid="{5ED57A70-8B10-45DB-99A3-637D7CAC3351}">
      <text>
        <r>
          <rPr>
            <b/>
            <sz val="9"/>
            <color indexed="81"/>
            <rFont val="Tahoma"/>
            <family val="2"/>
            <charset val="186"/>
          </rPr>
          <t>USER:</t>
        </r>
        <r>
          <rPr>
            <sz val="9"/>
            <color indexed="81"/>
            <rFont val="Tahoma"/>
            <family val="2"/>
            <charset val="186"/>
          </rPr>
          <t xml:space="preserve">
pieslēgumu skaits</t>
        </r>
      </text>
    </comment>
    <comment ref="J653" authorId="0" shapeId="0" xr:uid="{C8CC9372-EDB2-4E67-BEC9-BE306021BBA2}">
      <text>
        <r>
          <rPr>
            <b/>
            <sz val="9"/>
            <color indexed="81"/>
            <rFont val="Tahoma"/>
            <family val="2"/>
            <charset val="186"/>
          </rPr>
          <t>USER:</t>
        </r>
        <r>
          <rPr>
            <sz val="9"/>
            <color indexed="81"/>
            <rFont val="Tahoma"/>
            <family val="2"/>
            <charset val="186"/>
          </rPr>
          <t xml:space="preserve">
ūdens sagatavošana un pārvade</t>
        </r>
      </text>
    </comment>
    <comment ref="J654" authorId="0" shapeId="0" xr:uid="{3C0CA560-7AF1-47BD-876E-068C35175EDD}">
      <text>
        <r>
          <rPr>
            <b/>
            <sz val="9"/>
            <color indexed="81"/>
            <rFont val="Tahoma"/>
            <family val="2"/>
            <charset val="186"/>
          </rPr>
          <t>USER:</t>
        </r>
        <r>
          <rPr>
            <sz val="9"/>
            <color indexed="81"/>
            <rFont val="Tahoma"/>
            <family val="2"/>
            <charset val="186"/>
          </rPr>
          <t xml:space="preserve">
notekūdeņu pārsūknēšana un attīrīšana</t>
        </r>
      </text>
    </comment>
    <comment ref="J657" authorId="0" shapeId="0" xr:uid="{C16C2185-2B5B-4B33-B26B-08B177357AA9}">
      <text>
        <r>
          <rPr>
            <b/>
            <sz val="9"/>
            <color indexed="81"/>
            <rFont val="Tahoma"/>
            <family val="2"/>
            <charset val="186"/>
          </rPr>
          <t>USER:</t>
        </r>
        <r>
          <rPr>
            <sz val="9"/>
            <color indexed="81"/>
            <rFont val="Tahoma"/>
            <family val="2"/>
            <charset val="186"/>
          </rPr>
          <t xml:space="preserve">
bez PVN</t>
        </r>
      </text>
    </comment>
  </commentList>
</comments>
</file>

<file path=xl/sharedStrings.xml><?xml version="1.0" encoding="utf-8"?>
<sst xmlns="http://schemas.openxmlformats.org/spreadsheetml/2006/main" count="2165" uniqueCount="948">
  <si>
    <t>Uzraudzības indikators</t>
  </si>
  <si>
    <t>Uzraudzības indikatora vērtība</t>
  </si>
  <si>
    <t>Informācijas avots</t>
  </si>
  <si>
    <r>
      <t xml:space="preserve">Uzraudzības indikatora bāzes vērtība </t>
    </r>
    <r>
      <rPr>
        <sz val="10"/>
        <color rgb="FFFFFFFF"/>
        <rFont val="Times New Roman"/>
        <family val="1"/>
        <charset val="186"/>
      </rPr>
      <t>(uz 31.12.2020.)</t>
    </r>
  </si>
  <si>
    <t>Vēlamā izmaiņu tendence</t>
  </si>
  <si>
    <t>Ādažu pagasts</t>
  </si>
  <si>
    <t>Carnikavas pagasts</t>
  </si>
  <si>
    <t>Kopā</t>
  </si>
  <si>
    <t>VTP1: Attīstīta un racionāla inženiertehniskā infrastruktūra</t>
  </si>
  <si>
    <t>Centralizētās ūdensapgādes sistēmas kopgarums</t>
  </si>
  <si>
    <t>km</t>
  </si>
  <si>
    <t>→</t>
  </si>
  <si>
    <t>Mājsaimniecības, kas pieslēgušās centralizētajai ūdensapgādes sistēmai</t>
  </si>
  <si>
    <t>skaits</t>
  </si>
  <si>
    <t>↑</t>
  </si>
  <si>
    <t>Centralizētās notekūdeņu savākšanas sistēmas kopgarums</t>
  </si>
  <si>
    <t>Mājsaimniecības, kas pieslēgušās centralizētajai notekūdeņu savākšanas sistēmai</t>
  </si>
  <si>
    <t>Attīrīšanas iekārtās attīrīto notekūdeņu daudzums</t>
  </si>
  <si>
    <r>
      <t>m</t>
    </r>
    <r>
      <rPr>
        <vertAlign val="superscript"/>
        <sz val="10"/>
        <color theme="1"/>
        <rFont val="Times New Roman"/>
        <family val="1"/>
        <charset val="186"/>
      </rPr>
      <t>3</t>
    </r>
    <r>
      <rPr>
        <sz val="10"/>
        <color theme="1"/>
        <rFont val="Times New Roman"/>
        <family val="1"/>
        <charset val="186"/>
      </rPr>
      <t>/diennaktī</t>
    </r>
  </si>
  <si>
    <t>Attīrīšanas iekārtu jaudu izlietojums</t>
  </si>
  <si>
    <t>Siltumražošanas efektivitāte</t>
  </si>
  <si>
    <t>%</t>
  </si>
  <si>
    <t>gāze</t>
  </si>
  <si>
    <t xml:space="preserve">… </t>
  </si>
  <si>
    <t>Videi draudzīgas enerģijas ražošanas un alternatīvu enerģijas ieguves veidi</t>
  </si>
  <si>
    <t>1 (CS ar granulām un šķeldu, bet SIA “Ādažu Ūdens” uzsācis izpēti biogāzes pārstrādei elektroenerģijas un siltuma ieguvei. Ja tiks saņemts KF līdzfinansējums, tad 2022.- 2023.g. tiks uzsākti būvdarbi – būs “1”)</t>
  </si>
  <si>
    <t>Iedzīvotāju vērtējums par dzeramā ūdens kvalitāti dzīvesvietā</t>
  </si>
  <si>
    <t>Iedzīvotāju aptauja*</t>
  </si>
  <si>
    <t>apmierina vai drīzāk apmierina</t>
  </si>
  <si>
    <t>neapmierina vai drīzāk neapmierina</t>
  </si>
  <si>
    <t>↓</t>
  </si>
  <si>
    <t>Iedzīvotāju vērtējums par ūdensapgādes un kanalizācijas pakalpojumu kvalitāti</t>
  </si>
  <si>
    <t>Iedzīvotāju vērtējums par pieejamību ūdensapgādes un kanalizācijas pakalpojumiem</t>
  </si>
  <si>
    <t>nav datu</t>
  </si>
  <si>
    <t>VTP2: Darbspējīgas polderu un citas meliorācijas sistēmas</t>
  </si>
  <si>
    <t>skaits, %</t>
  </si>
  <si>
    <t xml:space="preserve">Piesārņotās vietas (sūkņu stacijas, DUS) </t>
  </si>
  <si>
    <t>2 potenciāli piesārņotas vietas. Pie robežas ar Rīgu (naftas produktu dīķis) un dārzniecības teritorija Carnikavā (ražošanas atkritumi)</t>
  </si>
  <si>
    <t>Kritiskā stāvoklī esošās sūkņu stacijas</t>
  </si>
  <si>
    <t>Meliorācijas sistēmu, hidrotehnisko būvju atjaunošana</t>
  </si>
  <si>
    <t>ciemos</t>
  </si>
  <si>
    <t>lauksaimniecības zemēs</t>
  </si>
  <si>
    <t>VTP3: Attīstīta, droša un mobila satiksmes infrastruktūra</t>
  </si>
  <si>
    <t>Ceļa intensitāte uz galvenā autoceļa</t>
  </si>
  <si>
    <t>auto/ diennaktī</t>
  </si>
  <si>
    <t>VSIA “Latvijas Valsts ceļi”</t>
  </si>
  <si>
    <t>A1, posms A2-Draudzības iela Ādažos (no 0,000 līdz 6,940 km)</t>
  </si>
  <si>
    <t>A1, posms Draudzības iela Ādažos – V45 (no 6,940 līdz 13,030 km)</t>
  </si>
  <si>
    <t>A1, posms V45 – V101 (no 13,030 līdz 21,300 km)</t>
  </si>
  <si>
    <t>Ceļu kopgarums</t>
  </si>
  <si>
    <t>melnais segums</t>
  </si>
  <si>
    <t>grants segums un bez seguma</t>
  </si>
  <si>
    <t>bruģakmens</t>
  </si>
  <si>
    <t>Gājēju celiņi (t.sk., apvienotie ar velo)</t>
  </si>
  <si>
    <t>kopgarums</t>
  </si>
  <si>
    <t>apgaismoti</t>
  </si>
  <si>
    <t>Veloinfrastruktūra</t>
  </si>
  <si>
    <t>Velo apkopes punkti un stendi (pašu serviss)</t>
  </si>
  <si>
    <t>Velomaršruti</t>
  </si>
  <si>
    <t>7 (Reģionālais: Ādaži – Iļķene Nr 10; Vietējie: Ādaži – Divezers Nr 136; Ādaži – Āņi Nr 137; Mazais Baltezera loks Nr 138; Kempinga Leiputrija velomaršruts Nr 17; Nemarķētie – Ādaži – Atari, Lielais Baltezera loks)</t>
  </si>
  <si>
    <t>2 (Eiro velo 13, Eiro velo 10)</t>
  </si>
  <si>
    <t>Mobilitātes punkti</t>
  </si>
  <si>
    <t>Elektrotransporta uzlādes stacijas</t>
  </si>
  <si>
    <t>Publiski labiekārtoti pašvaldības stāvlaukumi</t>
  </si>
  <si>
    <t>4 (pie domes, pie tirgus, pie Attekas iela,  pie Gaujas tilta)</t>
  </si>
  <si>
    <t>Sabiedriskā transporta maršruti</t>
  </si>
  <si>
    <t>Sabiedrisko pārvadājumu pakalpojumu sniedzējs</t>
  </si>
  <si>
    <t>autobusi</t>
  </si>
  <si>
    <t>vilcieni</t>
  </si>
  <si>
    <t>-</t>
  </si>
  <si>
    <t>Ar sabiedrisko transportu pārvadātie cilvēki</t>
  </si>
  <si>
    <t>Iedzīvotāju vērtējums par gājējiem domāto celiņu infrastruktūru</t>
  </si>
  <si>
    <t>Iedzīvotāju vērtējums par veloceliņu infrastruktūru</t>
  </si>
  <si>
    <t>Iedzīvotāju vērtējums par transportam domāto ceļu infrastruktūru</t>
  </si>
  <si>
    <t>Iedzīvotāju vērtējums par sabiedriskā transporta maršrutiem un laiku</t>
  </si>
  <si>
    <t>VTP4: Aizsargāta un sakopta dabas vide brīvā laika pavadīšanas iespējām dabā</t>
  </si>
  <si>
    <t>Apmeklētāji, kas šķērso Gaujas tiltu</t>
  </si>
  <si>
    <t>gājēji</t>
  </si>
  <si>
    <t>velo braucēji</t>
  </si>
  <si>
    <t>Jūras promenādes apmeklētāju skaits</t>
  </si>
  <si>
    <t>Carnikavas Novadpētniecības centra apmeklētāju skaits</t>
  </si>
  <si>
    <t>3921 (2019. gadā – 6287)</t>
  </si>
  <si>
    <t>Labiekārtotas vietas pie publiskajiem ūdeņiem</t>
  </si>
  <si>
    <t>4 (Krastupes ielas terase, atpūtas vieta pie Gaujas tilta, atpūtas vieta Iļkenē, atpūtas vieta Āņos)</t>
  </si>
  <si>
    <t>10 (Sidrabsaliņa Dzirnezerā, Dzirnezerā pie Purva ielas, Gauja pie Korandes, Atpūtas ielas galā un pie Mazās Rožu ielas, pludmale Lilastē, Gauja, Carnikavā, Garciemā un Kalngalē)</t>
  </si>
  <si>
    <t>Marķētās pastaigu un atpūtas taku kopgarums</t>
  </si>
  <si>
    <t>20 (Mežtaka)</t>
  </si>
  <si>
    <t>21,6 (1,8 km promenāde uz jūru, 0,8 km Garciema taka, 20 km Jūrtaka)</t>
  </si>
  <si>
    <t xml:space="preserve">Peldvietas </t>
  </si>
  <si>
    <t>5 (Vējupes centra peldvieta, Kadagas ezera peldvieta, Ūbeļu peldvieta, peldvieta pie Mazā Baltezera pie kanāla, Alderu peldvieta)</t>
  </si>
  <si>
    <t>0 (desmit peldēšanās vietas  iepriekš minētajās labiekartotajās vietās pie publiskajiem ūdeņiem)</t>
  </si>
  <si>
    <t>Zilā karoga pludmales</t>
  </si>
  <si>
    <t>Tūrisma maršruti</t>
  </si>
  <si>
    <t>Ādažu novada sociālo tīklu sekotāji</t>
  </si>
  <si>
    <t>tīmekļa vietnes skatījumi</t>
  </si>
  <si>
    <t>tīmekļa vietnes lietotāji</t>
  </si>
  <si>
    <t>Facebook</t>
  </si>
  <si>
    <t xml:space="preserve">1245 (Carnikavas sports) </t>
  </si>
  <si>
    <t>1685 (tautas nams “Ozolaine”)</t>
  </si>
  <si>
    <t xml:space="preserve">1107 (Carnikavas TIC) </t>
  </si>
  <si>
    <t xml:space="preserve">Twitter </t>
  </si>
  <si>
    <t>Instagram</t>
  </si>
  <si>
    <t>Iedzīvotāju vērtējums par vides kvalitāti</t>
  </si>
  <si>
    <t>Iedzīvotāju vērtējums par gaisa kvalitāti</t>
  </si>
  <si>
    <t>VTP5: Resursu efektīva izmantošana un attīstība</t>
  </si>
  <si>
    <t>Bērnu rotaļu laukumi</t>
  </si>
  <si>
    <t>daudzdzīvokļu māju īpašumā</t>
  </si>
  <si>
    <t>pašvaldības īpašumā un apsaimniekošanā</t>
  </si>
  <si>
    <t>Publiski pieejami sporta laukumi</t>
  </si>
  <si>
    <t>Šķiroto atkritumu daudzums</t>
  </si>
  <si>
    <r>
      <t>m</t>
    </r>
    <r>
      <rPr>
        <vertAlign val="superscript"/>
        <sz val="10"/>
        <color theme="1"/>
        <rFont val="Times New Roman"/>
        <family val="1"/>
        <charset val="186"/>
      </rPr>
      <t>3</t>
    </r>
    <r>
      <rPr>
        <sz val="10"/>
        <color theme="1"/>
        <rFont val="Times New Roman"/>
        <family val="1"/>
        <charset val="186"/>
      </rPr>
      <t>, t</t>
    </r>
  </si>
  <si>
    <t>Atkritumu apsaimniekotājs</t>
  </si>
  <si>
    <t>stikls</t>
  </si>
  <si>
    <t>vieglais iepakojums (plastmasa, kartons)</t>
  </si>
  <si>
    <t>bioloģiski noārdāmie</t>
  </si>
  <si>
    <t>liela izmēra atkritumi</t>
  </si>
  <si>
    <t>Savākto atkritumu daudzums</t>
  </si>
  <si>
    <t>5594,27 t</t>
  </si>
  <si>
    <r>
      <t>32050 m</t>
    </r>
    <r>
      <rPr>
        <vertAlign val="superscript"/>
        <sz val="10"/>
        <color rgb="FF000000"/>
        <rFont val="Times New Roman"/>
        <family val="1"/>
        <charset val="186"/>
      </rPr>
      <t>3</t>
    </r>
    <r>
      <rPr>
        <sz val="10"/>
        <color rgb="FF000000"/>
        <rFont val="Times New Roman"/>
        <family val="1"/>
        <charset val="186"/>
      </rPr>
      <t>/ 2724,25 t</t>
    </r>
  </si>
  <si>
    <t>8318,52 t</t>
  </si>
  <si>
    <t>Izbūvētas vai atjaunotas pašvaldības ēkas un to apkārtējās teritorijas atjaunošanai, pielāgošanai pašvaldības funkciju īstenošanai</t>
  </si>
  <si>
    <t>3 (ĀVS sākumskola, ĀPII atjaunošana, Ādažu slimnīca)</t>
  </si>
  <si>
    <t>1 (Moduļu ēka)</t>
  </si>
  <si>
    <t>Kapu teritorijas paplašināšana</t>
  </si>
  <si>
    <r>
      <t>m</t>
    </r>
    <r>
      <rPr>
        <vertAlign val="superscript"/>
        <sz val="10"/>
        <color theme="1"/>
        <rFont val="Times New Roman"/>
        <family val="1"/>
        <charset val="186"/>
      </rPr>
      <t>2</t>
    </r>
  </si>
  <si>
    <t>Atmežotās platības</t>
  </si>
  <si>
    <t>ha</t>
  </si>
  <si>
    <t>Valsts meža dienests</t>
  </si>
  <si>
    <t>Iedzīvotāju vērtējums par teritorijas labiekārtojumu</t>
  </si>
  <si>
    <t>VTP6: Klimatneitrāla enerģijas izmantošana un ģenerācija</t>
  </si>
  <si>
    <t>Dabasgāzes patēriņš pašvaldības ēkās</t>
  </si>
  <si>
    <r>
      <t>m</t>
    </r>
    <r>
      <rPr>
        <vertAlign val="superscript"/>
        <sz val="10"/>
        <color rgb="FF000000"/>
        <rFont val="Times New Roman"/>
        <family val="1"/>
        <charset val="186"/>
      </rPr>
      <t>3</t>
    </r>
    <r>
      <rPr>
        <sz val="10"/>
        <color rgb="FF000000"/>
        <rFont val="Times New Roman"/>
        <family val="1"/>
        <charset val="186"/>
      </rPr>
      <t>/gadā</t>
    </r>
  </si>
  <si>
    <t>Primārās enerģijas gada patēriņa samazinājums sabiedriskajās ēkās / vidējais</t>
  </si>
  <si>
    <t>kWh/gadā</t>
  </si>
  <si>
    <t>Aprēķinātais siltumnīcefekta gāzu samazinājums sabiedriskajās ēkās gadā / vidējais</t>
  </si>
  <si>
    <r>
      <t>CO</t>
    </r>
    <r>
      <rPr>
        <vertAlign val="superscript"/>
        <sz val="10"/>
        <color theme="1"/>
        <rFont val="Times New Roman"/>
        <family val="1"/>
        <charset val="186"/>
      </rPr>
      <t>2</t>
    </r>
    <r>
      <rPr>
        <sz val="10"/>
        <color theme="1"/>
        <rFont val="Times New Roman"/>
        <family val="1"/>
        <charset val="186"/>
      </rPr>
      <t xml:space="preserve"> ekvivalenta tonnas</t>
    </r>
  </si>
  <si>
    <t>Daudzdzīvokļu ēkas, kurām veikti energoefektivitātes paaugstināšanas pasākumi</t>
  </si>
  <si>
    <t>VTP7: Uzņēmējdarbības vajadzībām pielāgota novada teritorija</t>
  </si>
  <si>
    <t>Jauni uzņēmumi</t>
  </si>
  <si>
    <t>Lursoft</t>
  </si>
  <si>
    <t>Uzņēmumi</t>
  </si>
  <si>
    <t>Bezdarbnieki</t>
  </si>
  <si>
    <t>Nodarbinātības valsts aģentūra</t>
  </si>
  <si>
    <t>Bezdarba līmenis</t>
  </si>
  <si>
    <t>Izstrādātie PPP projekti</t>
  </si>
  <si>
    <t>Tirdzniecības vietas pašvaldības īpašumā</t>
  </si>
  <si>
    <t>Tirdzniecības vietas privātās teritorijās</t>
  </si>
  <si>
    <t>Atļaujas tirdzniecības organizēšanai tirdzniecības vietās kopā</t>
  </si>
  <si>
    <t>Novada svētkos izsniegtās atļaujas</t>
  </si>
  <si>
    <t>Dalībnieku skaits tirdzniecības vietās</t>
  </si>
  <si>
    <t>Uzņēmējdarbības veicināšanas konkursu ietvaros īstenotie projekti (gadā)</t>
  </si>
  <si>
    <t>Rekonstruēto ielu / ceļu garums industriālajās teritorijās</t>
  </si>
  <si>
    <t>1,116 (Muižas iela)</t>
  </si>
  <si>
    <t>Izbūvēts ūdensvads industriālajās teritorijās</t>
  </si>
  <si>
    <t>2,46 (Muižas ielā 0,7 km, Katlapu ceļš 1,76 km)</t>
  </si>
  <si>
    <t>Izbūvēti pašteces kanalizācijas tīkli industriālajās teritorijās</t>
  </si>
  <si>
    <t>2,59 (Muižas ielā 1,07 km, Katlapu ceļš 1,52 km)</t>
  </si>
  <si>
    <t>Izbūvētas kanalizācijas sūkņu stacijas industriālajās teritorijās</t>
  </si>
  <si>
    <t>Uzstādīti apgaismes elementi industriālajās teritorijās</t>
  </si>
  <si>
    <t>Pētniecības, zinātnes centrs</t>
  </si>
  <si>
    <t>1 (RTU bērnu un jauniešu universitāte)</t>
  </si>
  <si>
    <t>Iedzīvotāju vērtējums par darba iespējām</t>
  </si>
  <si>
    <t>VTP8: Pieejama un daudzpusīga izglītība</t>
  </si>
  <si>
    <t>Skolēni vispārējās izglītības iestādēs</t>
  </si>
  <si>
    <t>Vispārējās izglītības iestādes</t>
  </si>
  <si>
    <t>ĀVS</t>
  </si>
  <si>
    <t>CPS</t>
  </si>
  <si>
    <t>ĀBVS</t>
  </si>
  <si>
    <t>Bērni pirmsskolas izglītības iestādēs</t>
  </si>
  <si>
    <t>Pirmsskolas izglītības iestādes</t>
  </si>
  <si>
    <t>ĀPII “Strautiņš”</t>
  </si>
  <si>
    <t>KPII</t>
  </si>
  <si>
    <t>CPII “Riekstiņš”</t>
  </si>
  <si>
    <t>PPII “Pasaku Valstība”</t>
  </si>
  <si>
    <t>PPII “Patnis”</t>
  </si>
  <si>
    <t>“Brīvā Austras skola”</t>
  </si>
  <si>
    <t>Iestādes, kas sniedz pirmsskolas izglītības pakalpojumus</t>
  </si>
  <si>
    <t>Skolēni profesionālās ievirzes izglītības iestādēs</t>
  </si>
  <si>
    <t>Profesionālās ievirzes izglītības iestādes</t>
  </si>
  <si>
    <t>ĀBJSS</t>
  </si>
  <si>
    <t>Alternatīvās izglītības iestādes novadā</t>
  </si>
  <si>
    <t>Pirmskolas vecuma (no 1,5 gada) bērnu skaits, kuri stāv rindā un kuriem pašvaldība nevar nodrošināt vietas pirmskolas izglītības iestādē**</t>
  </si>
  <si>
    <t>pašvaldības pirmskolas izglītības iestādes</t>
  </si>
  <si>
    <t>privātās pirmskolas izglītības iestādes Ādažu novadā</t>
  </si>
  <si>
    <t>apmeklē citu pašvaldību PII</t>
  </si>
  <si>
    <t>Skolēni, kas tiek pārvadāti līdz skolai un no skolas ar sabiedriskā maršruta transportu</t>
  </si>
  <si>
    <t>567 ĀVS</t>
  </si>
  <si>
    <t>24 ĀBVS</t>
  </si>
  <si>
    <t>Mākslas un mūzikas pieejamās izglītības programmas</t>
  </si>
  <si>
    <t>skaits (nosaukumi)</t>
  </si>
  <si>
    <t>16 (Klavierspēle, Akordeona spēle, Vijoles spēle, Čella spēle, Ģitāras spēle, Kokles spēle, Flautas spēle, Klarnetes spēle, Saksofona spēle, Mežraga spēle, Trompetes spēle, Eifonijas spēle, Sitaminstrumentu spēle, Vokālās mūzikas – kora klase, Vizuāli plastiskā māksla, Dejas pamati</t>
  </si>
  <si>
    <t>9 (Klavierspēle, Vijoles spēle, Ģitāras spēle, Flautas spēle, Saksofona spēle, Trompetes spēle, Klarnetes spēle, Sitaminstrumentu spēle, Vizuāli plastiskā māksla)</t>
  </si>
  <si>
    <t>ĀBJSS pieejamie sporta veidi</t>
  </si>
  <si>
    <t>15 programmas astoņos sporta veidos (džudo, grieķu-romiešu cīņa, vieglatlētika, orientēšanās sports, peldēšana, basketbols, florbols, volejbols)</t>
  </si>
  <si>
    <t>Bērni, kam sniegts pašvaldības atbalsts mākslas, sporta jomā</t>
  </si>
  <si>
    <t>mākslā</t>
  </si>
  <si>
    <t>mūzikā</t>
  </si>
  <si>
    <t>dejā</t>
  </si>
  <si>
    <t>sportā</t>
  </si>
  <si>
    <t>Konkursi, izstādes, koncerti u.tml., kuros piedalījās profesionālās ievirzes izglītības iestāžu audzēkņi</t>
  </si>
  <si>
    <t>Profesionālās ievirzes izglītības iestāžu organizētie koncerti, konkursi, festivāli</t>
  </si>
  <si>
    <t>Izveidots vienots reģionālais metodiskais centrs Ādažos</t>
  </si>
  <si>
    <t>Īstenotie pasākumi pedagogu motivācijai</t>
  </si>
  <si>
    <t>ekskursijas</t>
  </si>
  <si>
    <t>dalība konferencēs</t>
  </si>
  <si>
    <t>citi pasākumi</t>
  </si>
  <si>
    <t>Novadā īstenotās EKO izglītības programmas</t>
  </si>
  <si>
    <t>3 (Ādažu sākumskolā, ĀVS, ĀBVS)</t>
  </si>
  <si>
    <t>Vispārējās izglītības iestādēs pieejamie interešu izglītības piedāvājumi</t>
  </si>
  <si>
    <t xml:space="preserve">ĀVS - 45 </t>
  </si>
  <si>
    <t>ĀBVS - 30</t>
  </si>
  <si>
    <t>Īstenotās aktivitātes maksas interešu izglītības pakalpojumu sniedzēju darbības atbalstīšanai</t>
  </si>
  <si>
    <t>Pašvaldības līdzfinansējums 21 maksas interešu izglītības programmai</t>
  </si>
  <si>
    <t>Mūžizglītības ietvaros piedāvātie kursi, apmācības</t>
  </si>
  <si>
    <t>1 (Programma “Bērnu uzraudzības pakalpojumu sniegšana” – 8)</t>
  </si>
  <si>
    <t>1 (Latviešu valoda cittautiešiem)</t>
  </si>
  <si>
    <t>Mūžizglītības ietvaros apmācītie cilvēki</t>
  </si>
  <si>
    <t>Īstenotās aktivitātes pedagogu tālākizglītībai</t>
  </si>
  <si>
    <t>4 aktivitātes, kopā piedalījās 330 pedagogi (1 aktivitāti 30 pedagogiemorganizēja pašvaldība)</t>
  </si>
  <si>
    <t>Piedāvātās tālākizglītības programmas</t>
  </si>
  <si>
    <t>Iedzīvotāju vērtējums par vispārējās izglītības pakalpojumu kvalitāti</t>
  </si>
  <si>
    <t>Iedzīvotāju vērtējums par pieejamību vispārējās izglītības pakalpojumiem</t>
  </si>
  <si>
    <t>Iedzīvotāju vērtējums par pirmsskolas izglītības pakalpojumu kvalitāti</t>
  </si>
  <si>
    <t>Iedzīvotāju vērtējums par pieejamību pirmsskolas izglītības pakalpojumiem</t>
  </si>
  <si>
    <t>Iedzīvotāju vērtējums par mūžizglītības pakalpojumu kvalitāti</t>
  </si>
  <si>
    <t>Iedzīvotāju vērtējums par pieejamību mūžizglītības pakalpojumiem</t>
  </si>
  <si>
    <t>Iedzīvotāju vērtējums par interešu izglītības bērniem kvalitāti</t>
  </si>
  <si>
    <t xml:space="preserve">Iedzīvotāju vērtējums par pieejamību interešu izglītībai bērniem </t>
  </si>
  <si>
    <t>VTP9:  Daudzveidīgu sociālo un veselības pakalpojumu pieejamība</t>
  </si>
  <si>
    <t>Trūcīgie iedzīvotāji</t>
  </si>
  <si>
    <t>Maznodrošinātie iedzīvotāji</t>
  </si>
  <si>
    <t>Sociālā rehabilitācijas centra apmeklētāji (bērni ar FRT)</t>
  </si>
  <si>
    <t>Dienas aprūpes centra apmeklētāji (pieaugušie ar GRT)</t>
  </si>
  <si>
    <t xml:space="preserve">Specializētas darbnīcas personām ar GRT </t>
  </si>
  <si>
    <t>Grupu dzīvokļi</t>
  </si>
  <si>
    <t>Sabiedriskas ēkas, kas pielāgotas cilvēkiem ar īpašām vajadzībām</t>
  </si>
  <si>
    <t>Veselības aprūpes pakalpojumu daudzveidība</t>
  </si>
  <si>
    <t>skaits (piedāvāto medicīnisko pakalpojumu veidi)</t>
  </si>
  <si>
    <t>PSIA “Ādažu slimnīca”, medicīnas centrs “Liepa”</t>
  </si>
  <si>
    <t>Ģimenes ārstu prakšu skaits</t>
  </si>
  <si>
    <t>PSIA “Ādažu slimnīca”, pašvaldība, medicīnas centrs “Liepa”</t>
  </si>
  <si>
    <t>Ārstu rezidenti, kas izgājuši apmācības PSIA “Ādažu slimnīca”</t>
  </si>
  <si>
    <t>Iedzīvotāju vērtējums par sociālās palīdzības un sociālo pakalpojumu kvalitāti</t>
  </si>
  <si>
    <t>Iedzīvotāju vērtējums par pieejamību sociālajai palīdzībai un sociālajiem pakalpojumiem</t>
  </si>
  <si>
    <t>Iedzīvotāju vērtējums par veselības aprūpes kvalitāti</t>
  </si>
  <si>
    <t>Iedzīvotāju vērtējums par pieejamību veselības aprūpei</t>
  </si>
  <si>
    <t>VTP10: Sporta aktivitāšu pieejamība un daudzveidība</t>
  </si>
  <si>
    <t>Skolu un sporta daļas apsaimniekotie sporta laukumi</t>
  </si>
  <si>
    <t>stadions ar 400 m asfaltbetona skrejceliņiem</t>
  </si>
  <si>
    <t>1 (Ādažu stadionā)</t>
  </si>
  <si>
    <t>stadions ar 400 m gumijotiem skrejceliņiem</t>
  </si>
  <si>
    <t>1 (Carnikavas sporta komplekss)</t>
  </si>
  <si>
    <t>basketbola laukums ar sintētisko segumu</t>
  </si>
  <si>
    <t>2 (Ādažu stadionā)</t>
  </si>
  <si>
    <t>1 (Brīvā laika pavadīšanas centrs “Kadiķis”)</t>
  </si>
  <si>
    <t>basketbola laukums ar asfaltbetona segumu</t>
  </si>
  <si>
    <t>4 (2 – Carnikavas sporta kompleksā, 2 – Carnikavas sporta laukumā)</t>
  </si>
  <si>
    <t>pludmales volejbola laukumi</t>
  </si>
  <si>
    <t>6 (2 Ādažu stadionā, 1 Garkalnes ciemā, 1 Kadagā, 2 Vējupes pludmalē)</t>
  </si>
  <si>
    <t>5 (1 – Carnikavas sporta laukumā, 1 –Carnikavas  sporta kompleksā, 1 – Carnikavas parkā, 2 – Carnikavas pludmalē)</t>
  </si>
  <si>
    <t>klasiskā volejbola laukumi</t>
  </si>
  <si>
    <t>3 (ĀBVS; ĀVS, Ādažu sākumskola)</t>
  </si>
  <si>
    <t>1 (Carnikavas pamatskola)</t>
  </si>
  <si>
    <t>futbola laukumi</t>
  </si>
  <si>
    <t>2 (Ādažu stadiona futbola laukums; Garkalnes ciema futbola laukums)</t>
  </si>
  <si>
    <t>2 (1 – Carnikavas sporta kompleksā, 1 – Carnikavas sporta kompleksā)</t>
  </si>
  <si>
    <t>hokeja laukums ar bortiem</t>
  </si>
  <si>
    <t>1 (Garkalnes ciema hokeja laukums)</t>
  </si>
  <si>
    <t>skriešanas, slēpošanas trase</t>
  </si>
  <si>
    <t>1 (Meža taka ūdensrožu parkā)</t>
  </si>
  <si>
    <t>4 (Sporta un aktīvās atpūtas centrs “Zibeņi”, Piejūras dabas parks, dambis no gājēju tilta līdz šosejai E67, Carnikavas sporta komplekss)</t>
  </si>
  <si>
    <t>āra trenažieri</t>
  </si>
  <si>
    <t>2 (Carnikavas parks, Carnikavas sporta komplekss)</t>
  </si>
  <si>
    <t>ekstrēmo sporta veidu laukumi</t>
  </si>
  <si>
    <t>1 (Liepu iela 10A)</t>
  </si>
  <si>
    <t>Sporta pasākumi**</t>
  </si>
  <si>
    <t>pašvaldības organizētie</t>
  </si>
  <si>
    <t>7 (2019.gadā –12)</t>
  </si>
  <si>
    <t>21 (2019.gadā – 28)</t>
  </si>
  <si>
    <t>citu organizāciju</t>
  </si>
  <si>
    <t>11 (2019.gadā –9)</t>
  </si>
  <si>
    <t>5 (2019.gadā – 7)</t>
  </si>
  <si>
    <t>Sporta pasākumu dalībnieku skaits **</t>
  </si>
  <si>
    <t>4750 (2019.gadā –6000)</t>
  </si>
  <si>
    <t>2850 (2019.gadā – 12500, t.sk., Stirnu Bukā 7000)</t>
  </si>
  <si>
    <t>Pieaugušo sporta komandas</t>
  </si>
  <si>
    <t>4 privātās komandas – Volejbola klubs “Ādaži”, basketbola klubs “Emerald Zalaris”, florbola klubs “FBK SĀC”, MTB riteņbraukšanas komanda “Ādaži velo”</t>
  </si>
  <si>
    <t>4 (Latvijas basketbola līgas 3 līga basketbola komanda “FK Carnikava”; “FK Carnikava” – florbola komanda, kura piedalās Rīgas atklātajā čempionātā; “FK SĀC” – florbola komanda, kura piedalās 1. līgā; “FK Carnikava” – veterānu futbola klubs)</t>
  </si>
  <si>
    <t>Iedzīvotāju vērtējums par sporta un aktīvās atpūtas iespējām</t>
  </si>
  <si>
    <t>VTP11: Ādažu novada kultūrvides attīstība</t>
  </si>
  <si>
    <t>Kultūras pasākumi**</t>
  </si>
  <si>
    <t>Lietišķās un vizuālās mākslas izstādes</t>
  </si>
  <si>
    <t>5 (2019.gadā – 12)</t>
  </si>
  <si>
    <t>6 (2019.gadā – 9)</t>
  </si>
  <si>
    <t>Klasiskās un džeza mūzikas koncerti</t>
  </si>
  <si>
    <t>1 (2019.gadā – 2)</t>
  </si>
  <si>
    <t>0 (2019.gadā – 1)</t>
  </si>
  <si>
    <t>Koncerti ar ārvalstu mākslinieku dalību</t>
  </si>
  <si>
    <t>Novada svētku ietvaros</t>
  </si>
  <si>
    <t>Kora un tautas mūzikas koncerti</t>
  </si>
  <si>
    <t>1 (2019.gadā – 8)</t>
  </si>
  <si>
    <t>3 (2019.gadā – 5)</t>
  </si>
  <si>
    <t xml:space="preserve">Dziesmu svētku skates un gatavošanās pasākumi </t>
  </si>
  <si>
    <t>0 (2019.gadā – 4)</t>
  </si>
  <si>
    <t>Amatiermākslas kolektīvu koncerti un pasākumi</t>
  </si>
  <si>
    <t>15 (2019.gadā – 39)</t>
  </si>
  <si>
    <t>12 (2019.gadā – 35)</t>
  </si>
  <si>
    <t>Populārās mūzikas koncerti</t>
  </si>
  <si>
    <t>8 (2019.gadā – 4)</t>
  </si>
  <si>
    <t>Latvijas teātru viesizrādes un stāvizrādes</t>
  </si>
  <si>
    <t>2 (2019.gadā – 2)</t>
  </si>
  <si>
    <t>0 (2019.gadā – 0)</t>
  </si>
  <si>
    <t>Amatierteātru izrādes</t>
  </si>
  <si>
    <t>0 (2019.gadā – 5)</t>
  </si>
  <si>
    <t>Izrādes bērniem</t>
  </si>
  <si>
    <t>3 (2019.gadā – 4)</t>
  </si>
  <si>
    <t>1 (2019.gadā – 1)</t>
  </si>
  <si>
    <t>Deju koncerti un konkursi</t>
  </si>
  <si>
    <t>5 (2019.gadā – 8)</t>
  </si>
  <si>
    <t>2 (2019.gadā – 8)</t>
  </si>
  <si>
    <t>Pasākumi, koncerti bērniem</t>
  </si>
  <si>
    <t>0 (2019.gadā – 8)</t>
  </si>
  <si>
    <t>1 (2019.gadā – 3)</t>
  </si>
  <si>
    <t>KC organizēti tradīciju pasākumi, svētki, brīvdabas pasākumi</t>
  </si>
  <si>
    <t>6 (2019.gadā – 12)</t>
  </si>
  <si>
    <t>4 (2019.gadā – 13)</t>
  </si>
  <si>
    <t xml:space="preserve">Novada svētki </t>
  </si>
  <si>
    <t>0 (2019.gadā – 2)</t>
  </si>
  <si>
    <t>Kongresi, konferences, semināri, forumi, vēlēšanas</t>
  </si>
  <si>
    <t>15 (2019.gadā – 45)</t>
  </si>
  <si>
    <t>2 (2019.gadā – nav datu)</t>
  </si>
  <si>
    <t>Sapulces, prezentācijas, apmācības, infodienas</t>
  </si>
  <si>
    <t>107 (2019.gadā – 122)</t>
  </si>
  <si>
    <t>Svinības un izklaides pasākumi</t>
  </si>
  <si>
    <t>3 (2019.gadā – 15)</t>
  </si>
  <si>
    <t>Laulību ceremonijas un viesības</t>
  </si>
  <si>
    <t>10 (2019.gadā – 17)</t>
  </si>
  <si>
    <t>0 (2019.gadā – 3)</t>
  </si>
  <si>
    <t>Izglītojoši pasākumi, lekcijas, ekskursijas</t>
  </si>
  <si>
    <t>17 (2019.gadā – 36)</t>
  </si>
  <si>
    <t>3 (2019.gadā – nav datu)</t>
  </si>
  <si>
    <t>Filmas</t>
  </si>
  <si>
    <t>8 (2019.gadā – 12)</t>
  </si>
  <si>
    <t>4 (2019.gadā – 4)</t>
  </si>
  <si>
    <t>Labdarības pasākumi</t>
  </si>
  <si>
    <t>3 (2019.gadā – 1)</t>
  </si>
  <si>
    <t>2 (2019.gadā – 3)</t>
  </si>
  <si>
    <t>Izlaidumi</t>
  </si>
  <si>
    <t>Bibliotēkas apmeklētāji</t>
  </si>
  <si>
    <t>1547 (2019.gadā – 1710)</t>
  </si>
  <si>
    <t>Bibliotēkā īstenotie pasākumi</t>
  </si>
  <si>
    <t>24 (2019.gadā – 177)</t>
  </si>
  <si>
    <t>Literārās izstādes</t>
  </si>
  <si>
    <t>4 (2019.gadā – 71)</t>
  </si>
  <si>
    <t>Tematiskās izstādes</t>
  </si>
  <si>
    <t>2 (2019.gadā – 74)</t>
  </si>
  <si>
    <t>Pasākumi</t>
  </si>
  <si>
    <t>6 (2019.gadā – 6)</t>
  </si>
  <si>
    <t>Tikšanās</t>
  </si>
  <si>
    <t>2 (2019.gadā – 9)</t>
  </si>
  <si>
    <t>Nodarbības</t>
  </si>
  <si>
    <t>Projekti</t>
  </si>
  <si>
    <t>Sacensības</t>
  </si>
  <si>
    <t>3 (2019.gadā – 3)</t>
  </si>
  <si>
    <t>Konkursi</t>
  </si>
  <si>
    <t>3 (2019.gadā – 10)</t>
  </si>
  <si>
    <t>Bibliotēkas krājums</t>
  </si>
  <si>
    <t>grāmatas</t>
  </si>
  <si>
    <t>20005 (2019.gadā – 18120)</t>
  </si>
  <si>
    <t>periodiskie izdevumi</t>
  </si>
  <si>
    <t>3790 (2019.gadā – 3557)</t>
  </si>
  <si>
    <t>Muzejos, novadpētniecības centros rīkotie pasākumi, tematiskās izstādes**</t>
  </si>
  <si>
    <t>2 (papildus 4 pasākumi organizēti sadarbībā ar citām iestādēm un organizācijām) (2019.gadā – 7 CNC organizētie pasākumi, papildus 9 pasākumi –sadarbībā ar citām iestādē un organizācijām)</t>
  </si>
  <si>
    <t>Muzeja, novadpētniecības centra apmeklētāji**</t>
  </si>
  <si>
    <t>3921 (1919. gadā – 6287)</t>
  </si>
  <si>
    <t>Iedzīvotāju vērtējums par kultūras un izklaides pasākumiem</t>
  </si>
  <si>
    <t>Iedzīvotāju vērtējums par amatierkolektīviem pieaugušajiem</t>
  </si>
  <si>
    <t>VTP12: Iedzīvotāju dzīves stabilitāte un drošība</t>
  </si>
  <si>
    <t>Deklarēto iedzīvotāju skaits</t>
  </si>
  <si>
    <t>PMLP</t>
  </si>
  <si>
    <t>Dabiskais pieaugums</t>
  </si>
  <si>
    <t>Iedzīvotāju reģistrs</t>
  </si>
  <si>
    <t>Daudzbērnu ģimenes</t>
  </si>
  <si>
    <t>Biedrības un nodibinājumi (aktīvie)</t>
  </si>
  <si>
    <t>Jaunas interešu grupas ciemos</t>
  </si>
  <si>
    <t>7 (5 grupas konkursā “Sabiedrība ar dvēseli”, 2 jaunas biedrības – “Upmalu attīstības biedrība” un “Sudrablasis”)</t>
  </si>
  <si>
    <t>1 (Garupe)</t>
  </si>
  <si>
    <t>Īstenoto veselības veicināšanas pasākumu skaits projekta “Pasākumi vietējās sabiedrības veselības veicināšanai Ādažu novadā” ietvaros</t>
  </si>
  <si>
    <t>Mācību prakses vietas jauniešiem pašvaldības iestādēs</t>
  </si>
  <si>
    <t>Brīvprātīgajā darbā iesaistīto jauniešu skaits pašvaldības iestādēs</t>
  </si>
  <si>
    <t>Nodarbināto skolēnu skaits vasaras mēnešos</t>
  </si>
  <si>
    <t>darba vietas</t>
  </si>
  <si>
    <t>Jauniešu iniciatīvu projekti</t>
  </si>
  <si>
    <t xml:space="preserve">Bērni pašvaldības organizētajās aktivitātēs vasarā </t>
  </si>
  <si>
    <t>Bērnu, jauniešu centra apmeklētāji</t>
  </si>
  <si>
    <t>Īstenoti pasākumi iedzīvotāju, t.sk., bērnu, izglītošanai par drošību, policijas darbu</t>
  </si>
  <si>
    <t>Video novērošanas kameras</t>
  </si>
  <si>
    <t>Ugunsgrēki</t>
  </si>
  <si>
    <t>Administratīvie pārkāpumi</t>
  </si>
  <si>
    <t>Administratīvā komisija</t>
  </si>
  <si>
    <t>Iedzīvotāju vērtējums par sabiedrisko kārtību</t>
  </si>
  <si>
    <t>Padziļinātas iedzīvotāju viedokļa aptaujas laikā aptaujātie respondenti</t>
  </si>
  <si>
    <t>Formas, kādā veidā tiek sasniegti iedzīvotāju viedokļi</t>
  </si>
  <si>
    <t>aptaujas</t>
  </si>
  <si>
    <t>sabiedriskās apspriedes</t>
  </si>
  <si>
    <t>sanāksmes</t>
  </si>
  <si>
    <t>darba grupas</t>
  </si>
  <si>
    <t>iedzīvotāju padomes</t>
  </si>
  <si>
    <t>viedās tehnoloģijas</t>
  </si>
  <si>
    <t>Izstrādātie tematiskie plāni, koncepcijas</t>
  </si>
  <si>
    <t>1 (apzaļumošanas koncepcija)</t>
  </si>
  <si>
    <t>1 (vizuālās identitātes koncepcija)</t>
  </si>
  <si>
    <t>Izstrādātie pašvaldības lokālplānojumi un detālplānojumi</t>
  </si>
  <si>
    <t>Iedzīvotāju vērtējums par novada attīstību</t>
  </si>
  <si>
    <t>Iedzīvotāju vērtējums par apbūves vidi kopumā</t>
  </si>
  <si>
    <t>Iedzīvotāju vērtējums par apbūves vidi konkrētajā ciemā</t>
  </si>
  <si>
    <t xml:space="preserve">Iedzīvotāju vērtējums par iespēju iesaistīties pašvaldības lēmumu pieņemšanā </t>
  </si>
  <si>
    <t>VTP14: Attīstīta sadarbība ar citām pašvaldībām, iestādēm un organizācijām</t>
  </si>
  <si>
    <t>Sadarbības līgumi ar citām pašvaldībām</t>
  </si>
  <si>
    <t>skaits, informācija</t>
  </si>
  <si>
    <t>4 (Pierīgas pašvaldības, Rīgas dome, Garkalnes dome, Carnikavas dome)</t>
  </si>
  <si>
    <t>5 (Gruzija, Ukraina, Polija, Somija, Ādaži)</t>
  </si>
  <si>
    <t>Sadarbības līgumi ar privātajiem investoriem, uzņēmējiem, privātpersonām, t.sk., projekti, kur privātie investori līdzfinansē komunikāciju izveidē</t>
  </si>
  <si>
    <t>1 (ar organiskās sintēzes institūtu)</t>
  </si>
  <si>
    <t>Sadarbības līgumi ar LR ministrijām</t>
  </si>
  <si>
    <t>3 (2 ar Aizsardzības ministriju, VARAM)</t>
  </si>
  <si>
    <t>Sadarbības līgumi ar valsts iestādēm</t>
  </si>
  <si>
    <t>2 (AS “Latvijas valsts meži”, VAS “Latvijas dzelzceļš”)</t>
  </si>
  <si>
    <t>Sadarbības līgumi ar citām iestādēm</t>
  </si>
  <si>
    <t>2 (RPR, RTU)</t>
  </si>
  <si>
    <t>Sadarbība uzņēmējdarbības sekmēšanai</t>
  </si>
  <si>
    <t>esošie sadarbības līgumi</t>
  </si>
  <si>
    <t>īstenotās aktivitātes</t>
  </si>
  <si>
    <t>2 (notiek sadarbība ar LIAA biznesa inkubatoru, sadarbība ar biedrību “Ādažu uzņēmēji”)</t>
  </si>
  <si>
    <t>1 (LIAA)</t>
  </si>
  <si>
    <t>Sadarbības līgumi ar nevalstiskajām organizācijām</t>
  </si>
  <si>
    <t>6 (3 ar “Iespējamā misija”, “Dzīvo sapņu fonds”, Pierīgas partnerības, Jaunsardzes un informācijas centrs)</t>
  </si>
  <si>
    <t>VTP15: Aktīva vietējo kopienu stiprināšana un iesaiste pašvaldības darbā</t>
  </si>
  <si>
    <t>Konkursā “Sabiedrība ar dvēseli” īstenotie projekti</t>
  </si>
  <si>
    <t>teritorijas labiekārtošanai</t>
  </si>
  <si>
    <t>izglītojošu, kultūras, sporta un sociālo pasākumu attīstība</t>
  </si>
  <si>
    <t>ēku remontiem</t>
  </si>
  <si>
    <t>Ziemassvētku konkursa dalībnieki</t>
  </si>
  <si>
    <t>Biedrību, nodibinājumu, mākslas kolektīvu, organizāciju, komersantu un fizisku personu iniciatīvu konkursa projekti</t>
  </si>
  <si>
    <t>Sakoptas vides konkursa dalībnieki</t>
  </si>
  <si>
    <t>Izstrādāti ciemu plāni</t>
  </si>
  <si>
    <t>VTP16: Efektīva pašvaldības iestāžu un uzņēmumu darba organizācija</t>
  </si>
  <si>
    <t>Ciemi, kuros izveidoti pašvaldības pakalpojumu centri</t>
  </si>
  <si>
    <t>Valsts un pašvaldību vienotajā klientu apkalpošanas centrā apkalpotie klienti**</t>
  </si>
  <si>
    <t>klātienē</t>
  </si>
  <si>
    <t>neklātienē</t>
  </si>
  <si>
    <t>Valsts un pašvaldību vienotajā klientu apkalpošanas centrā sniegtie pakalpojumi**</t>
  </si>
  <si>
    <t>Iedzīvotāju vērtējums par pašvaldības darbu</t>
  </si>
  <si>
    <t>Iedzīvotāju vērtējums par informāciju par pašvaldības darbu</t>
  </si>
  <si>
    <t>Iedzīvotāju vērtējums par namu apsaimniekošanas pakalpojumiem</t>
  </si>
  <si>
    <t>4.pielikums</t>
  </si>
  <si>
    <t>Ilgtspējīgas enerģētikas un klimata rīcības plāna līdz 2030.gadam uzraudzības indikatori</t>
  </si>
  <si>
    <t>Vispārīgi</t>
  </si>
  <si>
    <t>EPS  sertifikāts pašvaldībā atbilstoši ISO 50001:2018 standartam</t>
  </si>
  <si>
    <t>Zaļo iepirkumu īpatsvars no visiem pašvaldības iepirkumiem</t>
  </si>
  <si>
    <t>Energoefektivitātes garantija iepirkumos</t>
  </si>
  <si>
    <t>Enerģijas patēriņš mājokļu sektorā</t>
  </si>
  <si>
    <t>MWh</t>
  </si>
  <si>
    <t>Enerģijas patēriņš daudzdzīvokļu ēku sektorā</t>
  </si>
  <si>
    <t>Klimata izmaiņu radītie riski Ādažu novada pašvaldībā</t>
  </si>
  <si>
    <t>apraksts</t>
  </si>
  <si>
    <t>Klimata izmaiņu radītie zaudējumi Ādažu novada pašvaldībā</t>
  </si>
  <si>
    <t>EUR</t>
  </si>
  <si>
    <t>Ādažu novada pašvaldības institūciju, iedzīvotāju un infrastruktūras pielāgošanās un izturētspēja pret klimata pārmaiņu izraisītajiem riskiem</t>
  </si>
  <si>
    <t>Pasākumi plūdu izraisīto zaudējumu apmēra mazināšanai</t>
  </si>
  <si>
    <t xml:space="preserve">Novada iedzīvotāji, kas ir nodrošināti pret plūdu riskiem </t>
  </si>
  <si>
    <t xml:space="preserve">Enerģētiski nabadzīgo iedzīvotāju grupas Ādažu novadā </t>
  </si>
  <si>
    <r>
      <t>… (</t>
    </r>
    <r>
      <rPr>
        <i/>
        <sz val="10"/>
        <color theme="1"/>
        <rFont val="Times New Roman"/>
        <family val="1"/>
        <charset val="186"/>
      </rPr>
      <t>grupa</t>
    </r>
    <r>
      <rPr>
        <sz val="10"/>
        <color theme="1"/>
        <rFont val="Times New Roman"/>
        <family val="1"/>
        <charset val="186"/>
      </rPr>
      <t>)</t>
    </r>
  </si>
  <si>
    <t>Ieviestie instrumenti enerģētiskās nabadzības mazināšanai Ādažu novadā</t>
  </si>
  <si>
    <t>Ieviesta uzskaites sistēma klimata radīto seku uzskaitei</t>
  </si>
  <si>
    <t>Pašvaldības ēkas</t>
  </si>
  <si>
    <t>atjaunotas</t>
  </si>
  <si>
    <t>daļēji atjaunotas</t>
  </si>
  <si>
    <t>jaunas</t>
  </si>
  <si>
    <t>neatjaunotas</t>
  </si>
  <si>
    <t>Kopējā apkurināmā platība</t>
  </si>
  <si>
    <t>9 971</t>
  </si>
  <si>
    <t>Siltumenerģijas patēriņš gadā</t>
  </si>
  <si>
    <t>MWh/gadā</t>
  </si>
  <si>
    <t>3 717 (ar klimata korekciju 4810)</t>
  </si>
  <si>
    <t>1 038 (ar klimata korekciju 1343)</t>
  </si>
  <si>
    <t>Elektroenerģijas patēriņš gadā</t>
  </si>
  <si>
    <r>
      <t>Īpatnējais enerģijas patēriņš</t>
    </r>
    <r>
      <rPr>
        <sz val="12"/>
        <color theme="1"/>
        <rFont val="Times New Roman"/>
        <family val="1"/>
        <charset val="186"/>
      </rPr>
      <t xml:space="preserve"> </t>
    </r>
  </si>
  <si>
    <t>atjaunotajās ēkās</t>
  </si>
  <si>
    <r>
      <t>kWh/m</t>
    </r>
    <r>
      <rPr>
        <vertAlign val="superscript"/>
        <sz val="10"/>
        <color theme="1"/>
        <rFont val="Times New Roman"/>
        <family val="1"/>
        <charset val="186"/>
      </rPr>
      <t>2</t>
    </r>
    <r>
      <rPr>
        <sz val="10"/>
        <color theme="1"/>
        <rFont val="Times New Roman"/>
        <family val="1"/>
        <charset val="186"/>
      </rPr>
      <t xml:space="preserve"> gadā</t>
    </r>
  </si>
  <si>
    <t>neatjaunotās ēkās</t>
  </si>
  <si>
    <t>Īpatnējais siltumenerģijas patēriņš gadā (ar klimata korekciju)</t>
  </si>
  <si>
    <t>Vidējais īpatnējais elektroenerģijas patēriņš gadā</t>
  </si>
  <si>
    <t>Īpatnējais elektroenerģijas patēriņš pašvaldības ēkās</t>
  </si>
  <si>
    <t>Vidējās enerģijas izmaksas par gadu</t>
  </si>
  <si>
    <t>Atjaunoto PII vidējais patēriņš gadā</t>
  </si>
  <si>
    <t>Strautiņš</t>
  </si>
  <si>
    <t>Riekstiņš</t>
  </si>
  <si>
    <t>Siltumenerģija ar klimata korekciju</t>
  </si>
  <si>
    <t>Elektroenerģija</t>
  </si>
  <si>
    <t>Ēkas ar derīgiem energosertifikātiem</t>
  </si>
  <si>
    <t xml:space="preserve">Īstenotie pasākumi vienota EPS izveidei, nepārtrauktai uzlabošanai un sertificēšanai </t>
  </si>
  <si>
    <t>Atjaunojamo energoresursu īpatsvars pašvaldības ēkās un kopējā infrastruktūrā</t>
  </si>
  <si>
    <t>Ielu apgaismojums</t>
  </si>
  <si>
    <t xml:space="preserve">Ielu apgaismojums  </t>
  </si>
  <si>
    <t>Vēl neapgaismoto ielu garums</t>
  </si>
  <si>
    <t xml:space="preserve">Uzstādītie gaismekļi </t>
  </si>
  <si>
    <t>1 543</t>
  </si>
  <si>
    <t>Elektroenerģijas patēriņš</t>
  </si>
  <si>
    <t>MWh gadā</t>
  </si>
  <si>
    <t>Elektroenerģijas patēriņš uz 1 gaismekli</t>
  </si>
  <si>
    <t>kWh/gaismekli</t>
  </si>
  <si>
    <t xml:space="preserve">Darbināšanas ilgums </t>
  </si>
  <si>
    <t>stundas</t>
  </si>
  <si>
    <t>Galvenais gaismekļu raksturojums</t>
  </si>
  <si>
    <t>LED</t>
  </si>
  <si>
    <t>nātrija</t>
  </si>
  <si>
    <t>Izmaksas gadā</t>
  </si>
  <si>
    <t>111 115</t>
  </si>
  <si>
    <t>Pašvaldības autoparks</t>
  </si>
  <si>
    <t>Transportlīdzekļi</t>
  </si>
  <si>
    <t>Vidējais autoparka vecums</t>
  </si>
  <si>
    <t>gadi</t>
  </si>
  <si>
    <t>Kopējais degvielas patēriņš</t>
  </si>
  <si>
    <t>l</t>
  </si>
  <si>
    <t>Kopējā degvielas patēriņa veidi</t>
  </si>
  <si>
    <t>dīzeļdegviela</t>
  </si>
  <si>
    <t>benzīns</t>
  </si>
  <si>
    <t>Vidējais nobraukums gadā</t>
  </si>
  <si>
    <t>1/100 km</t>
  </si>
  <si>
    <t>AER īpatsvars</t>
  </si>
  <si>
    <t>Ūdens saimniecība</t>
  </si>
  <si>
    <t xml:space="preserve">Sagatavotā dzeramā ūdens apjoms </t>
  </si>
  <si>
    <t>tūkst. m3/gadā</t>
  </si>
  <si>
    <t>Attīrītais ūdens apjoms</t>
  </si>
  <si>
    <t>Pieslēgtās mājsaimniecības ūdens saņemšanai</t>
  </si>
  <si>
    <t xml:space="preserve">Pieslēgtās mājsaimniecības notekūdeņu attīrīšanai </t>
  </si>
  <si>
    <t>Mājsaimniecību skaits, kas nav pieslēgta centralizētiem kanalizācijas tīkliem</t>
  </si>
  <si>
    <t>Mājsaimniecību skaits, kurām nav uzstādītas nekādas vietējās notekūdeņu attīrīšanas ietaises</t>
  </si>
  <si>
    <t>Elektroenerģijas patēriņš ūdens sagatavošanā</t>
  </si>
  <si>
    <t>kWh/m3</t>
  </si>
  <si>
    <t>Elektroenerģijas patēriņš notekūdeņu attīrīšanai</t>
  </si>
  <si>
    <t>Elektroenerģijas patēriņš uz pārsūknēto attālumu ūdens sagatavošanai</t>
  </si>
  <si>
    <t>kWh/km</t>
  </si>
  <si>
    <t>Elektroenerģijas patēriņš uz pārsūknēto attālumu notekūdeņu attīrīšanai</t>
  </si>
  <si>
    <t>Izmaksas par elektroenerģiju gadā</t>
  </si>
  <si>
    <t>270 tūkst.</t>
  </si>
  <si>
    <t>47 tūkst.</t>
  </si>
  <si>
    <t>Mājokļi</t>
  </si>
  <si>
    <t>Daudzdzīvokļu ēku skaits novadā</t>
  </si>
  <si>
    <t>Vismaz 38</t>
  </si>
  <si>
    <t>Vismaz 43</t>
  </si>
  <si>
    <t xml:space="preserve">No tām atjaunotas </t>
  </si>
  <si>
    <t>18 (4 – jaunais projekts)</t>
  </si>
  <si>
    <t>Pieslēgtas pie CSS</t>
  </si>
  <si>
    <t>ēkas</t>
  </si>
  <si>
    <t>Apkurināmā platība</t>
  </si>
  <si>
    <t>Siltumenerģijas patēriņš daudzdzīvokļu ēkās gadā</t>
  </si>
  <si>
    <t>Elektroenerģijas patēriņš gadā (dati no Sadales tīkls)</t>
  </si>
  <si>
    <t>Kopējais enerģijas patēriņš mājokļu sektorā gadā</t>
  </si>
  <si>
    <t>Vidējais īpatnējais siltumenerģijas patēriņš gadā</t>
  </si>
  <si>
    <t>atjaunotās</t>
  </si>
  <si>
    <t>neatjaunotās</t>
  </si>
  <si>
    <t>jaunie projekti</t>
  </si>
  <si>
    <t>Atbalstīto mājsaimniecību skaits</t>
  </si>
  <si>
    <t>Īstenotie izglītojošie pasākumi iedzīvotājiem par energoefektivitātes un klimata jautājumiem</t>
  </si>
  <si>
    <t>Dalībnieku skaits izglītojošos pasākumos iedzīvotājiem par energoefektivitātes un klimata jautājumiem</t>
  </si>
  <si>
    <t>Sagatavoto informatīvo materiālu skaits</t>
  </si>
  <si>
    <t>Siltumenerģijas patēriņš privātmājās</t>
  </si>
  <si>
    <t>Kurināmā lietojums privātmājās Ādažu novadā</t>
  </si>
  <si>
    <t>Atjaunoto ēku panāktais siltumenerģijas patēriņa samazinājums</t>
  </si>
  <si>
    <t>Atjaunoto ēku īpatnējais siltumenerģijas patēriņš pēc ēkas atjaunošanas</t>
  </si>
  <si>
    <t>Transports un mobilitāte</t>
  </si>
  <si>
    <t>Elektroauto skaits</t>
  </si>
  <si>
    <t>Vietu skaits publiski labiekārtotos pašvaldības stāvlaukumos</t>
  </si>
  <si>
    <t>Autobusi</t>
  </si>
  <si>
    <t>Vilcieni</t>
  </si>
  <si>
    <t>Īstenotie pasākumi sadarbībā ar “Rīgas Metropole”</t>
  </si>
  <si>
    <t>Īstenotie izglītojošie pasākumi iedzīvotājiem par videi draudzīgu pārvietošanos</t>
  </si>
  <si>
    <t>Dalībnieku skaits izglītojošos pasākumos iedzīvotājiem par videi draudzīgu pārvietošanos</t>
  </si>
  <si>
    <t>Enerģijas ražošana un citi pakalpojumi</t>
  </si>
  <si>
    <t>Katlu māju skaits</t>
  </si>
  <si>
    <t>Uzstādītā jauda</t>
  </si>
  <si>
    <t>MW</t>
  </si>
  <si>
    <t>t.sk., AER siltumenerģija</t>
  </si>
  <si>
    <t>fosilā siltumenerģija</t>
  </si>
  <si>
    <t>Saražotā siltumenerģija gadā</t>
  </si>
  <si>
    <t>t.sk., no AER</t>
  </si>
  <si>
    <t>Izmantotie kurināmie Ādažu novada centralizētajās siltumapgādes sistēmās</t>
  </si>
  <si>
    <t>granulas</t>
  </si>
  <si>
    <t>dabas gāze</t>
  </si>
  <si>
    <t xml:space="preserve">Patērētājiem nodotais siltumenerģijas apjoms </t>
  </si>
  <si>
    <t>Katlu māju vidējais lietderības koeficients</t>
  </si>
  <si>
    <t>87-100</t>
  </si>
  <si>
    <t>Siltumtīklu garums, tai skaitā neatjaunotie</t>
  </si>
  <si>
    <t>2,73, t.sk. 1,16 km neatjaunoti</t>
  </si>
  <si>
    <t>Vidējie siltumenerģijas zudumi</t>
  </si>
  <si>
    <t>12-13 (divas katlu mājas)</t>
  </si>
  <si>
    <t>Siltumenerģijas tarifs</t>
  </si>
  <si>
    <t>EUR/MWh</t>
  </si>
  <si>
    <r>
      <t>CO</t>
    </r>
    <r>
      <rPr>
        <vertAlign val="subscript"/>
        <sz val="10"/>
        <color theme="1"/>
        <rFont val="Times New Roman"/>
        <family val="1"/>
        <charset val="186"/>
      </rPr>
      <t>2</t>
    </r>
    <r>
      <rPr>
        <sz val="10"/>
        <color theme="1"/>
        <rFont val="Times New Roman"/>
        <family val="1"/>
        <charset val="186"/>
      </rPr>
      <t xml:space="preserve"> emisiju apjoms</t>
    </r>
  </si>
  <si>
    <r>
      <t>tCO</t>
    </r>
    <r>
      <rPr>
        <vertAlign val="subscript"/>
        <sz val="10"/>
        <color theme="1"/>
        <rFont val="Times New Roman"/>
        <family val="1"/>
        <charset val="186"/>
      </rPr>
      <t>2</t>
    </r>
    <r>
      <rPr>
        <sz val="10"/>
        <color theme="1"/>
        <rFont val="Times New Roman"/>
        <family val="1"/>
        <charset val="186"/>
      </rPr>
      <t>/gadā</t>
    </r>
  </si>
  <si>
    <t>CSS piesaistīto klientu apjoms</t>
  </si>
  <si>
    <t>Saražotā elektroenerģija gadā</t>
  </si>
  <si>
    <t>1 (Ādažu PII)</t>
  </si>
  <si>
    <t>6 (Stacijas 5, Stacijas 7, Nākotnes 1,  PII “Riekstiņš”, “Kadiķis”, Jūras 4, Muzejs)</t>
  </si>
  <si>
    <t>4 (Depo 2, Gaujas 16, Vidusskola, Pirmā 42A)</t>
  </si>
  <si>
    <t>1 (TN “Ozolaine”)</t>
  </si>
  <si>
    <t>3 (Kadagas PII, Sākumskola, Gaujas 33A)</t>
  </si>
  <si>
    <t>1 (Garā 20A)</t>
  </si>
  <si>
    <t>1 (Tulpju 5)</t>
  </si>
  <si>
    <t>VTP</t>
  </si>
  <si>
    <t>Katru rītu skolā bērniem tiek pasniegta informatīva lekcija par drošību. Reidi bērniem, skaidrojot par nepieciešamību nēsāt atstarojošās vestes.  Bērniem rītos nodrošināts drošs ceļš pie gulošajiem policistiem.   Informatīvu kampaņu organizēšana bērnudārzos.   Preventīvu vēstuļu nosūtīšana iedzīvotājiem par sīkiem pārkāpumiem (371 vēstule 2020.gadā).</t>
  </si>
  <si>
    <t>Īstenotas izglītojošas lekcijas skolā – 16 klasēm (~448 bērnu). Kārtības uzraudzība rītos pie izglītības iestādēm.</t>
  </si>
  <si>
    <t>3 (Meža taka ūdensrožu parkā, slēpošanas trase pie Ādažu stadiona, slēpošanas trase Garkalnes ciemā)</t>
  </si>
  <si>
    <t>1 (Velo pumpu trase Ādažos, Attekas ielā 41)</t>
  </si>
  <si>
    <t>3 privātās komandas – Volejbola klubs “Ādaži”, basketbola klubs “Emerald Zalaris”, MTB riteņbraukšanas komanda “Ādaži velo”
2 pašvaldības komandas (Reģionālās basketbola līgas komanda BK Ādaži/Carnikava, Florbola virslīgas komanda FBK SĀC)</t>
  </si>
  <si>
    <t>Vides pārskata uzraudzības indikatori</t>
  </si>
  <si>
    <t>Pasākumi ielu, ceļu uzturēšanas pasākumi putekļu samazināšanai (ielu uzkopšana pēc ziemas sezonas, grants seguma ielu uzturēšana vasaras periodā u.c. pasākumi</t>
  </si>
  <si>
    <t>Peldvietu kvalitāte</t>
  </si>
  <si>
    <t>Paliekošais piesārņojums</t>
  </si>
  <si>
    <t>Dzeramā ūdens analīžu rezultāti</t>
  </si>
  <si>
    <t xml:space="preserve"> Reizi ceturksnī tiek veiktas analīzes – ūdens kvalitatēvs</t>
  </si>
  <si>
    <t>Attīrīto notekūdeņu kvalitātes atbilstība normatīvo aktu prasībām</t>
  </si>
  <si>
    <t>Vienu reizi mēnesī tiek veiktas notekūdens analīzes, ekspresanalīzes – katru darba dienu, rezultāts -  kvalitatīvi rādītāji</t>
  </si>
  <si>
    <t>Ceļu un ielu segumu stāvoklis</t>
  </si>
  <si>
    <t>Lietus ūdeņu novadīšanas un attīrīšanas sistēmas pie ceļiem un ielām</t>
  </si>
  <si>
    <t>Attīstīto un sakārtoto tūrisma objektu un infrastruktūras projektu skaits</t>
  </si>
  <si>
    <t>Būvvalde</t>
  </si>
  <si>
    <t xml:space="preserve">1 (Lācplēša Kara ordeņa kavaliera piemiņas plāksne A.Lapiņam Baltezera kapos). </t>
  </si>
  <si>
    <t>Atbilst MK noteikumiem Nr.671</t>
  </si>
  <si>
    <t>Atbilst MK noteikumiem Nr.34</t>
  </si>
  <si>
    <t>7 (Vējupes centra peldvieta, Kadagas ezera peldvieta, Ūbeļu peldvieta, Krastupes peldvieta, peldvieta Ezera ielā pie Lielā Baltezera peldvieta pie Mazā Baltezera pie kanāla, Alderu peldvieta)</t>
  </si>
  <si>
    <t>7 (Mežtaka, Velomaršruts “Ādaži - Āņi”, Velomašruts “Ādaži - Iļķene”, Velomaršruts “Leiputrija”, Velomaršruts “Mazais Baltezers”, Velomaršruts “Ādaži - Divezeri”, kultūrvēsturisko objektu maršruts gida pavadībā)</t>
  </si>
  <si>
    <t>6 (“Jūrtaka”, Sv. Jēkaba ceļš, Tūrisma ceļš “1836”, takas un kājāmgājēju maršruti Dabas parkā, Siguļu nūjošanas taka, EiroVelo13)</t>
  </si>
  <si>
    <t>4177 (2019.gadā – 6601)</t>
  </si>
  <si>
    <t>2873 (2019.gadā – 7164)</t>
  </si>
  <si>
    <t>2607 (2019.gadā – 1530)</t>
  </si>
  <si>
    <t>5480 (2019.gadā – 8694)</t>
  </si>
  <si>
    <t>APN</t>
  </si>
  <si>
    <t>CNC</t>
  </si>
  <si>
    <t>SAN</t>
  </si>
  <si>
    <t>JIN</t>
  </si>
  <si>
    <t>IJN</t>
  </si>
  <si>
    <t>IJN, Izglītības iestādes</t>
  </si>
  <si>
    <t>Sociālais dienests</t>
  </si>
  <si>
    <t>Sporta nodaļa</t>
  </si>
  <si>
    <t>Bibliotēka</t>
  </si>
  <si>
    <t>ĀNPP</t>
  </si>
  <si>
    <t>SAN, Būvvalde</t>
  </si>
  <si>
    <t>VPVKAC</t>
  </si>
  <si>
    <t>2850 (Carnikavas novada pašvaldība)</t>
  </si>
  <si>
    <t>1 (Dzīvo saņu dārzs)</t>
  </si>
  <si>
    <t>Plūdu rezultātā apdraudētas kanalizācijas sistēmas</t>
  </si>
  <si>
    <t>Izbūvēti slēgti atktritumu laukumi.</t>
  </si>
  <si>
    <t>Gāze, šķelda, granulas</t>
  </si>
  <si>
    <t>6 pakalpojumu veidi *
1)  Diagnostika; 2) Zobārstniecība; 3) Speciālistu konsultācijas; 4) Fizioterapija; 5) Estētiskā dermatoloģija 6) Vakcinācija</t>
  </si>
  <si>
    <t>3 (Medicīnas centrā "Liepa")</t>
  </si>
  <si>
    <t>9 (tajā skaitā 3 laukumos uzstādītas papildus iekārtas – Gaujas 25, Garkalnē un Kadagā)</t>
  </si>
  <si>
    <t>4 (Gruzija, Ukraina, Polija, Somija)</t>
  </si>
  <si>
    <t>2020.gada septembrī tika nodots ekspluatācijā objekts Plūdu un krasta risku 
apdraudējumu novēršanaĀdažu novadā 1.kārta “Esošā aizsargdambja, tā būvju un sūkņu stacijas pārbūve”</t>
  </si>
  <si>
    <t>5 (Ādažu stadions, Kadagas multilaukums, Multifunkcionālais sporta laukums Gaujas ielā 25B, Ādažu velo pumpiu trase, Garkalnes ciema sporta laukums)</t>
  </si>
  <si>
    <t>4 (Carnikavas sporta komplekss, Rožu ielas sporta laukums, Carnikavas parka āra trenažieru zona, Kalngales sporta laukums)</t>
  </si>
  <si>
    <t>1 (“Futbola klubs Carnikava” – veterānu futbola klubs)</t>
  </si>
  <si>
    <t>CPS-27</t>
  </si>
  <si>
    <t>2 (“Atbalsts publiskā un privātā sektora pakalpojumu sniedzējiem darbā ar trešo valstu pilsoņiem un personām, kurām nepieciešama starptautiskā aizsardzība” (24 stundu programma; sākās 2019.gada beigās, beidzās 2020.gada pavasarī; 37 dalībnieki). “Medijpratība skolām” piedalījās 38 ĀVS skolotāji.)</t>
  </si>
  <si>
    <t>nav dati</t>
  </si>
  <si>
    <t>Pērļu māja</t>
  </si>
  <si>
    <t>Laiva</t>
  </si>
  <si>
    <t>22  programmas Astoņos sporta veidos (džudo, grieķu-romiešu cīņa, vieglatlētika, orientēšanās sports, peldēšana, basketbols, florbols, volejbols)</t>
  </si>
  <si>
    <t>privātajos īpašumos</t>
  </si>
  <si>
    <t>pašvaldības īpašumos</t>
  </si>
  <si>
    <t>Izmaksas gadā (remonts, rezerves daļas, degviela, apdrošināšana)</t>
  </si>
  <si>
    <t>Izmaksas gadā (amortizācija)</t>
  </si>
  <si>
    <t>būvgruži</t>
  </si>
  <si>
    <t>Ādažu novad dome, __.__.2023.</t>
  </si>
  <si>
    <r>
      <t xml:space="preserve">Uzraudzības indikatora bāzes vērtība </t>
    </r>
    <r>
      <rPr>
        <sz val="10"/>
        <color rgb="FFFFFFFF"/>
        <rFont val="Times New Roman"/>
        <family val="1"/>
        <charset val="186"/>
      </rPr>
      <t>(uz 31.12.2022.)</t>
    </r>
  </si>
  <si>
    <t>SIA “Ādažu Namsaimnieks”, P/A “CKS”</t>
  </si>
  <si>
    <t>Energopārvaldnieks, SIA “Ādažu Namsaimnieks”, SIA “Ādažu ūdens”, P/A “CKS”</t>
  </si>
  <si>
    <t>P/A “CKS”</t>
  </si>
  <si>
    <t>SIA “Ādažu ūdens”, P/A “CKS”</t>
  </si>
  <si>
    <t>ĀNMS</t>
  </si>
  <si>
    <t>ĀNMS, ĀBJSS, Sporta daļa</t>
  </si>
  <si>
    <t>ĀNMS, ĀBJSS</t>
  </si>
  <si>
    <t>ĀNKC, kultūras nams “Ozolaine”</t>
  </si>
  <si>
    <t>VUGD</t>
  </si>
  <si>
    <t>APN, P/A "CKS", iestādes, struktūrvienības</t>
  </si>
  <si>
    <t>SIA “Ādažu namsaimnieks”, SIA “Ādažu ūdens”, P/A “CKS”</t>
  </si>
  <si>
    <t>SIA “Ādažu namsaimnieks”, SIA “Ādažu ūdens”, P/A “CKS"</t>
  </si>
  <si>
    <t>No plūdiem pasargātie iedzīvotāji (aizsargdambja infrastruktūra)</t>
  </si>
  <si>
    <t>Gaisa kalitāte</t>
  </si>
  <si>
    <t xml:space="preserve">Emisijas no katlu mājām, rūpniecības u.c. emisiju avotiem </t>
  </si>
  <si>
    <t>LVĢMC, Lielrīgas reģionālā vides pārvalde</t>
  </si>
  <si>
    <t>Limitētās un faktiskās emisijas no katlu mājām, rūpniecības uzņēmumiem u.c. emisiju avotiem</t>
  </si>
  <si>
    <t>Videi draudzīgo uzņēmumu skaits</t>
  </si>
  <si>
    <t>Pārvadāto pasažieru skaits</t>
  </si>
  <si>
    <t>Pārvadātājs</t>
  </si>
  <si>
    <t>Pārvadājumu pakalpojumu efektivitāte sabiedriskajā transportā</t>
  </si>
  <si>
    <t>Reģistrētā autotransporta skaits</t>
  </si>
  <si>
    <t>CSDD</t>
  </si>
  <si>
    <t>t.sk., elektrotransporta</t>
  </si>
  <si>
    <t>Elektromobiļu uzlādes staciju skaits</t>
  </si>
  <si>
    <t>Ielu, ceļu uzturēšanas pasākumi putekļu samazināšanai (ielu uzkopšana pēc ziemas sezonas, grants seguma ielu uztrēšana vasaras periodā u.c. pasākumi)</t>
  </si>
  <si>
    <t>P/A "CKS"</t>
  </si>
  <si>
    <t>Transporta infrastruktūra, transporta plūsmas kustība, neveidojot sastrēgumus, apbraucot blīvi apdzīvotās vietas</t>
  </si>
  <si>
    <t>Jauni un sakārtoti sociālās un tehniskās infrastruktūras objekti (t.sk., vides pieejamības nodrošināšana)</t>
  </si>
  <si>
    <t>P/A "CKS", APN</t>
  </si>
  <si>
    <t>Energoefektīvo projektu skaits</t>
  </si>
  <si>
    <t>P/A "CKS", SIA "Ādažu Namsaimnieks", SIA "Ādažu ūdens"</t>
  </si>
  <si>
    <t>Energoefektīvu (nosiltinātu u.tml.) pašvaldības ēku un daudzdzīvokļu māju skaits</t>
  </si>
  <si>
    <t>P/A "CKS", SIA "Ādažu Namsaimnieks"</t>
  </si>
  <si>
    <t>Zaļo zonu, apstādījumu, aizsargstādījumu daudzums</t>
  </si>
  <si>
    <t>Realizētie projekti</t>
  </si>
  <si>
    <t xml:space="preserve">Mežu platības apdzīvotajās vietās un lauku teritorijās </t>
  </si>
  <si>
    <t>VZD</t>
  </si>
  <si>
    <t>Labiekārtoto atpūtas vietu skaits</t>
  </si>
  <si>
    <t>skaits (ar paskaidrojumu)</t>
  </si>
  <si>
    <t>APN, PA "CKS"</t>
  </si>
  <si>
    <t>Realizētie dabas projekti pašvaldībā (labiekārtotie parku skvēri, ūdens malas)</t>
  </si>
  <si>
    <t>Apbūves platību dinamika</t>
  </si>
  <si>
    <t>TPN</t>
  </si>
  <si>
    <t>Virszemes un pazemes ūdeņu kvalitāte</t>
  </si>
  <si>
    <t>Ūdensobjektu ekoloģiskā un ķīmiskā kvalitāte</t>
  </si>
  <si>
    <t>LVĢMC</t>
  </si>
  <si>
    <t>Veselības inspekcija, P/A "CKS"</t>
  </si>
  <si>
    <t>Savākto un attīrīto notekūdeņu daudzums</t>
  </si>
  <si>
    <t>Savākto notekūdeņu daudzums</t>
  </si>
  <si>
    <t>VLĢMC, SIA "Ādažu ūdens", P/A "CKS"</t>
  </si>
  <si>
    <t>Attīrīto notekūdeņu daudzums</t>
  </si>
  <si>
    <t>LVĢMC, P/A "CKS"</t>
  </si>
  <si>
    <t>Ūdenssaimniecība</t>
  </si>
  <si>
    <t>Piesaistīto fizisko un juridisko personu skaits, kuriem tiek nodrošināti centralizētās kanalizācijas pakalpojumi</t>
  </si>
  <si>
    <t>SIA "Ādažu ūdens", P/A "CKS"</t>
  </si>
  <si>
    <t>SIA "Ādažu ūdens", P/A "CKS", LVĢMC, Lielrīgas reģionālā vides pārvalde</t>
  </si>
  <si>
    <t>Virszemes ūdeņu kvalitāte, kuros tiek novadīti attīrītie notekūdeņi</t>
  </si>
  <si>
    <t>Lielrīgas reģionālā vides pārvalde, LVĢMC</t>
  </si>
  <si>
    <t>NAI pakalpojumu izmantotāji blīvi apdzīvotās vietās (ciemos)</t>
  </si>
  <si>
    <t>Normatīvi attīrīto notekūdeņu daudzums</t>
  </si>
  <si>
    <t>Peldvietu skaits, kurās tiek veikts ūdens kvalitātes monitorings</t>
  </si>
  <si>
    <t>Ūdensgūtņu aizsardzība pret piesārņojumu</t>
  </si>
  <si>
    <t>Transporta infrastruktūra</t>
  </si>
  <si>
    <t xml:space="preserve">Veloceliņu garums </t>
  </si>
  <si>
    <t>garums / km</t>
  </si>
  <si>
    <t>Atkritumu apsaimniekošana</t>
  </si>
  <si>
    <t>Atkritumu apsaimniekošanas sistēmas uzlabošanas pasākumi novadā</t>
  </si>
  <si>
    <t>P/A "CKS", atkritumu apsaimniekotājs</t>
  </si>
  <si>
    <t xml:space="preserve">Nodoto un šķiroto atkritumu apjoms </t>
  </si>
  <si>
    <t>Nodrošināta veģetācijas atkritumu pārstrāde kompostā</t>
  </si>
  <si>
    <t>Izveidoti dalītas atkritumu savākšanas laukumi / punkti</t>
  </si>
  <si>
    <t>Aizsargājamās dabas teritorijas</t>
  </si>
  <si>
    <t>Īpaši aizsargājamo biotopu platības un kvalitāte, īpaši aizsargājamo sugu atradņu skaits un stāvoklis</t>
  </si>
  <si>
    <t>P/A "CKS" sadarbībā ar sugu un biotopu ekspertiem, DAP</t>
  </si>
  <si>
    <t>Dabas aizsardzības plānu izstrāde</t>
  </si>
  <si>
    <t>DAP</t>
  </si>
  <si>
    <t>Individuālo dabas aizsardzības noteikumu izstrāde un pieņemšana</t>
  </si>
  <si>
    <t>Kultūrvēsturiskais mantojums un tūrisms</t>
  </si>
  <si>
    <t xml:space="preserve">Sakārtoto kultūrvēsturisko objektu skaits </t>
  </si>
  <si>
    <t>Tūristu skaits sezonāli iecienītākajos objektos</t>
  </si>
  <si>
    <t>Degradētās teritorijas, piesārņotās un potenciāli piesārņotās vietas</t>
  </si>
  <si>
    <t>Piesārņoto un potenciāli piesārņoto vietu, degradēto teritoriju skaits</t>
  </si>
  <si>
    <t>Būvvalde, P/A "CKS", LVĢMC, īpašnieki</t>
  </si>
  <si>
    <t>Sakārtoto, attīstīto un revitalizēto objektu  / teritoriju skaits / Rekultivētās piesārņotās un degradētās teritorijas</t>
  </si>
  <si>
    <t>P/A "CKS", īpašnieki</t>
  </si>
  <si>
    <t>Degradētu teritoriju un būvju skaits (t.sk., nesankcionātās izgāztuves)</t>
  </si>
  <si>
    <t>Būvvalde, P/A "CKS"</t>
  </si>
  <si>
    <t>Vides kvalitāte</t>
  </si>
  <si>
    <t>Plūdu draudu samazināšanas pasākumi</t>
  </si>
  <si>
    <t>Realizētie projekti vides jomā pašvaldībā (to daudzums un vai tie aptver aktuālākās vides problēmas)</t>
  </si>
  <si>
    <t>Pašvaldības iedzīvotāju iesaistīšanās sakopšanas talkās</t>
  </si>
  <si>
    <t>Iedzīvotāju informēšana par vides aktuālākajām problēmām</t>
  </si>
  <si>
    <t>skaits, veids</t>
  </si>
  <si>
    <t>SAN, P/A "CKS"</t>
  </si>
  <si>
    <t>laikrakstos</t>
  </si>
  <si>
    <t>citos materiālos</t>
  </si>
  <si>
    <t>Pašvaldības sadarbība ar skolām, interešu pulciņiem u.c. par vides uzlabošanu (ideju konkursi, labdarības akcijas, vides dienas, velo maratons u.c. pasākumi)</t>
  </si>
  <si>
    <t>Izglītības iestādes</t>
  </si>
  <si>
    <t>Radīto atkritumu apjoms (t.sk., bīstamie atkritumi)</t>
  </si>
  <si>
    <t>LVĢMC, P/A "CKS", Atkritumu apsaimniekotājs</t>
  </si>
  <si>
    <t>cietie sadzīves atkritumi</t>
  </si>
  <si>
    <t>lielgabarīta sadzīves</t>
  </si>
  <si>
    <t>Oglekļa dioksīda izmeši (t/gadā)</t>
  </si>
  <si>
    <t xml:space="preserve"> LVĢMC, pārskatu kopsavilkums “2 – Gaiss”</t>
  </si>
  <si>
    <t>t/gadā</t>
  </si>
  <si>
    <t>Kopā (t/g)</t>
  </si>
  <si>
    <t>Smakas</t>
  </si>
  <si>
    <t>Oglekļa dioksīds</t>
  </si>
  <si>
    <t>Oglekļa oksīds</t>
  </si>
  <si>
    <t>Slāpekļa dioksīds</t>
  </si>
  <si>
    <t>Slāpekļa oksīdi (NOx)</t>
  </si>
  <si>
    <t>Gaistošie organiskie savienojumi (GOS)</t>
  </si>
  <si>
    <t>PM10[i]</t>
  </si>
  <si>
    <t>PM2, 5[ii]</t>
  </si>
  <si>
    <t>Cietās izkliedētās daļiņas</t>
  </si>
  <si>
    <t>Etanols (etilspirts)</t>
  </si>
  <si>
    <t>Petroleja</t>
  </si>
  <si>
    <t>Benzīns</t>
  </si>
  <si>
    <t>Propāns</t>
  </si>
  <si>
    <t>Toluols</t>
  </si>
  <si>
    <t>m-Ksilols (meta-ksilols,  1, 3-dimetilbenzols)</t>
  </si>
  <si>
    <t>Trimetilbenzoli</t>
  </si>
  <si>
    <t>Etiķskābe</t>
  </si>
  <si>
    <t>Benzols</t>
  </si>
  <si>
    <t>Butāns</t>
  </si>
  <si>
    <t>Izmešu daudzums no organizācijām Ādažu novadā, kuras atskaitās ar pārskatu “2-Gaiss</t>
  </si>
  <si>
    <t>tonnas/gadā</t>
  </si>
  <si>
    <t>LVĢMC, “2- Gaiss”</t>
  </si>
  <si>
    <t xml:space="preserve">Kurināmā izlietojums Ādažu novadā siltuma ražošanai </t>
  </si>
  <si>
    <t>iekārtu skaits</t>
  </si>
  <si>
    <t>apjoms</t>
  </si>
  <si>
    <t>t</t>
  </si>
  <si>
    <t xml:space="preserve">Dabas gāze </t>
  </si>
  <si>
    <t>tūkst. m3</t>
  </si>
  <si>
    <t>Granulas</t>
  </si>
  <si>
    <t>Koksne</t>
  </si>
  <si>
    <t>Cits kurināmais</t>
  </si>
  <si>
    <t>Šķelda</t>
  </si>
  <si>
    <t>LVĢMC dati, organizācijas Ādažu novadā, kuras atskaitās “2 – Gaiss” pārskatā</t>
  </si>
  <si>
    <t>Kravas</t>
  </si>
  <si>
    <t>Kvadracikli</t>
  </si>
  <si>
    <t>Mopēdi</t>
  </si>
  <si>
    <t>Motocikli un tricikli</t>
  </si>
  <si>
    <t>Piekabes un puspiekabes</t>
  </si>
  <si>
    <t>Puspiekabes</t>
  </si>
  <si>
    <t>Tricikli</t>
  </si>
  <si>
    <t>Vieglie</t>
  </si>
  <si>
    <t>gab.</t>
  </si>
  <si>
    <t>Kopā ņemtais no dabīgajiem ūdens avotiem</t>
  </si>
  <si>
    <t>Vietu skaits</t>
  </si>
  <si>
    <t>t.sk., izmērīts</t>
  </si>
  <si>
    <t>Virszemes</t>
  </si>
  <si>
    <t>Pazemes</t>
  </si>
  <si>
    <t>Lietus ūdens</t>
  </si>
  <si>
    <t>LVĢMC, “2- Gaiss” publisko atskaišu kopsavilkums</t>
  </si>
  <si>
    <t xml:space="preserve">Ūdens ņemšana Ādažu novadā </t>
  </si>
  <si>
    <t>tūkst.m3/gadā</t>
  </si>
  <si>
    <t>mājsaimniecības</t>
  </si>
  <si>
    <t>juridiskas personas</t>
  </si>
  <si>
    <t>Piesaistīto fizisko un juridisko personu skaits, kuriem tiek nodrošināti centralizētie ūdensapgādes pakalpojumi</t>
  </si>
  <si>
    <t>Ādaži</t>
  </si>
  <si>
    <t>Kadaga</t>
  </si>
  <si>
    <t>Baltezers</t>
  </si>
  <si>
    <t>Stapriņi</t>
  </si>
  <si>
    <t>Garkalne</t>
  </si>
  <si>
    <t>NAI pakalpojumu izmantotāju pieaugums (%) blīvi apdzīvotās vietās (ciemos)</t>
  </si>
  <si>
    <t>Novadīšanas vietu skaits (izplūdes)</t>
  </si>
  <si>
    <t>Kopā novadītie notekūdeņi</t>
  </si>
  <si>
    <t>t.sk ar att. norm. Tīri</t>
  </si>
  <si>
    <t>tūkst.m3</t>
  </si>
  <si>
    <t>SIA "Ādažu ūdens", P/A "CKS", LVĢMC, “2- Ūdens” publisko atskaišu kopsavilkums</t>
  </si>
  <si>
    <t xml:space="preserve">Zemes sadalījums zemes lietošanas veidos </t>
  </si>
  <si>
    <t>https://data.gov.lv/dati/lv/dataset/zemes-sadalijums-zemes-lietosanas-veidos</t>
  </si>
  <si>
    <t>lauksaimniecībā izmantojamā zeme</t>
  </si>
  <si>
    <t>aramzeme</t>
  </si>
  <si>
    <t>augļu dārzs</t>
  </si>
  <si>
    <t>pļava</t>
  </si>
  <si>
    <t>ganības</t>
  </si>
  <si>
    <t>mežs</t>
  </si>
  <si>
    <t>krūmājs</t>
  </si>
  <si>
    <t>purvs</t>
  </si>
  <si>
    <t>ūdens objektu zeme</t>
  </si>
  <si>
    <t>zeme zem ūdeņiem</t>
  </si>
  <si>
    <t>zeme zem zivju dīķiem</t>
  </si>
  <si>
    <t>zeme zem ēkām un pagalmiem</t>
  </si>
  <si>
    <t>zeme zem ceļiem</t>
  </si>
  <si>
    <t>pārējās zemes</t>
  </si>
  <si>
    <t>558,32 t</t>
  </si>
  <si>
    <t>132,34 t</t>
  </si>
  <si>
    <t>593,22 t (lielgabarīta atkritumi un būvgruži)</t>
  </si>
  <si>
    <t>98,47 t</t>
  </si>
  <si>
    <t>290,62 t (vieglais iepakojums)</t>
  </si>
  <si>
    <t>informatīvajos stendos</t>
  </si>
  <si>
    <t>Kopplatība</t>
  </si>
  <si>
    <t>» 420 000</t>
  </si>
  <si>
    <t>» 122 000</t>
  </si>
  <si>
    <t>nosaukumi</t>
  </si>
  <si>
    <t>Veselības inspekcija, SIA "Ādažu ūdens", P/A "CKS"</t>
  </si>
  <si>
    <t>…</t>
  </si>
  <si>
    <t>AP uzraudzības rādītāji uz 31.12.2022.</t>
  </si>
  <si>
    <t>VTP13: Racionāla ilgtspējīgas attīstības vadība</t>
  </si>
  <si>
    <t>SPII “Piejūra”</t>
  </si>
  <si>
    <t xml:space="preserve">1 Brīvā laika pavadīšanas centrs “Kadiķis” </t>
  </si>
  <si>
    <t>3 (1 – Carnikavas sporta laukumā, 1 –Carnikavas  sporta kompleksā, 1 – Carnikavas parkā)</t>
  </si>
  <si>
    <t>2 (1 – Carnikavas sporta kompleksā, 1 – Rožu ielas sporta laukumā)</t>
  </si>
  <si>
    <t>3 (Sporta un aktīvās atpūtas centrs “Zibeņi”, Piejūras dabas parks, Carnikavas sporta komplekss)</t>
  </si>
  <si>
    <t>Katru rītu pie izglītibas iestādes tiek veikti pasākumi sabiedrības izglītošanai par satiksmes drošibu.  Īstenotas izglītojošas lekcijas skolā – 12 klasēm. Par drošību informēti gan vecāki, gan bērni ar e-klases starpniecību.</t>
  </si>
  <si>
    <t>Katru rītu pie izglītibas iestādes tiek veikti pasākumi sabiedrības izglītošanai par satiksmes drošibu.  Īstenotas izglītojošas lekcijas skolā – 13 klasēm. Par drošību informēti gan vecāki, gan bērni ar e-klases starpniecību. Informācijas aprite ar Ādažu vidusskolas vecāku padomi.</t>
  </si>
  <si>
    <t>4 (LIAA, NBS, VID, CSDD)</t>
  </si>
  <si>
    <t>4 līgumi par ieguldījumu pašvaldības ceļu uzlabošanu (Rasiņu, Rožu, Dzirnavu un Mālnieku ielas), 1 līgums par TET kabeļu ierakšanu.</t>
  </si>
  <si>
    <r>
      <t xml:space="preserve">SIA "DIVI S" </t>
    </r>
    <r>
      <rPr>
        <sz val="10"/>
        <color theme="1"/>
        <rFont val="Times New Roman"/>
        <family val="1"/>
        <charset val="186"/>
      </rPr>
      <t>(publiska slidotava),</t>
    </r>
    <r>
      <rPr>
        <b/>
        <sz val="10"/>
        <color theme="1"/>
        <rFont val="Times New Roman"/>
        <family val="1"/>
        <charset val="186"/>
      </rPr>
      <t xml:space="preserve"> SIA "Urtica dioica" </t>
    </r>
    <r>
      <rPr>
        <sz val="10"/>
        <color theme="1"/>
        <rFont val="Times New Roman"/>
        <family val="1"/>
        <charset val="186"/>
      </rPr>
      <t>(Nēģu vilciena pasākuma noorganizēšana)</t>
    </r>
  </si>
  <si>
    <t>16 (Valsts kontrole, Janunatnes starptautisko programmu aģentūra (2 gab.), SPRK,  NVA (2 gab.), Valsts izglītības satura centrs, LR Prokuratūra, Jaunsardzes centrs, VZD, CSDD, Tiesu administrācija, Iekšlietu ministrijas informācijas centrs, Latvijas valsts meži, Pārresoru koordinācijas centrs un biedrība "Latvijas Kognitīvi biheiviorālās terapijas asociācija")</t>
  </si>
  <si>
    <t>5 (Labklājības ministrija, VARAM, IZM, PMLP (2 gab.))</t>
  </si>
  <si>
    <t>7 (Nodibinājums "Dzīvo sapņu fonds", LPS, Imanta Ziedoņa Fonds Viegli", biedrība 'Sudrablasis", Nodibinājuma „Mācību centrs ATBALSTS” Profesionālās tālākizglītības  centrs "ATBALSTS"), Latvijas bērnu fonds, biedrība "Kultūrpunkts")</t>
  </si>
  <si>
    <t>3 (RTU, LVC, Rīgas valstspilsētas PA "Rīgas digitālā aģentūra")</t>
  </si>
  <si>
    <t>2 potenciāli piesārņotas vietas (pie robežas ar Rīgu (naftas produktu dīķis) un dārzniecības teritorija Carnikavā (ražošanas atkritumi)</t>
  </si>
  <si>
    <t>dati tiek apkopoti</t>
  </si>
  <si>
    <t>Izglītojoši pasākumi skolā</t>
  </si>
  <si>
    <t>36.72 (t)</t>
  </si>
  <si>
    <t>4764 m3</t>
  </si>
  <si>
    <t>4452 (netika atsevišķi izdalīti)</t>
  </si>
  <si>
    <t>25 m3</t>
  </si>
  <si>
    <t>287 m3</t>
  </si>
  <si>
    <t>26099 m3</t>
  </si>
  <si>
    <t>25812 m3</t>
  </si>
  <si>
    <t>500 m3</t>
  </si>
  <si>
    <t>nav mainījies</t>
  </si>
  <si>
    <t>Šķirošanas meistarklase "Šķiro viegli"</t>
  </si>
  <si>
    <t>25.68 t</t>
  </si>
  <si>
    <t>5629 m3</t>
  </si>
  <si>
    <t>550 m3</t>
  </si>
  <si>
    <t>324 m3</t>
  </si>
  <si>
    <t>620 m3</t>
  </si>
  <si>
    <t>10 m3</t>
  </si>
  <si>
    <t>23271 m3</t>
  </si>
  <si>
    <t>22651 m3</t>
  </si>
  <si>
    <t>1000 m3</t>
  </si>
  <si>
    <t>4125 m3</t>
  </si>
  <si>
    <t>ĀVS - 48</t>
  </si>
  <si>
    <r>
      <rPr>
        <strike/>
        <sz val="10"/>
        <color rgb="FFFF0000"/>
        <rFont val="Times New Roman"/>
        <family val="1"/>
        <charset val="186"/>
      </rPr>
      <t xml:space="preserve">Būvvalde, </t>
    </r>
    <r>
      <rPr>
        <sz val="10"/>
        <color theme="1"/>
        <rFont val="Times New Roman"/>
        <family val="1"/>
        <charset val="186"/>
      </rPr>
      <t>P/A “CKS”</t>
    </r>
  </si>
  <si>
    <r>
      <t>Būvvalde</t>
    </r>
    <r>
      <rPr>
        <sz val="10"/>
        <color rgb="FFFF0000"/>
        <rFont val="Times New Roman"/>
        <family val="1"/>
        <charset val="186"/>
      </rPr>
      <t xml:space="preserve"> TPN</t>
    </r>
  </si>
  <si>
    <t>1038,44 m3 / 93,81 t</t>
  </si>
  <si>
    <t>470,54 t</t>
  </si>
  <si>
    <t>148,62 t</t>
  </si>
  <si>
    <t>21,56 t</t>
  </si>
  <si>
    <t>570,34 t</t>
  </si>
  <si>
    <t>9 (Velopiedzīvojums "EXIT RIGA" ripo, EXIT RIGA pārgājienu cikls "DABAS APĻI", Mežtaka, Velomaršruts “Ādaži - Āņi”, Velomašruts “Ādaži - Iļķene”, Velomaršruts “Leiputrija”, Velomaršruts “Mazais Baltezers”, Velomaršruts “Ādaži - Divezeri”, kultūrvēsturisko objektu maršruts gida pavadībā,</t>
  </si>
  <si>
    <t>10 (Velopiedzīvojums "EXIT RIGA" ripo, EXIT RIGA pārgājienu cikls "DABAS APĻI", Jūrtaka, Sv. Jēkaba ceļš, Tūrisma ceļš “1836”, takas un kājāmgājēju maršruti Dabas parkā, Siguļu nūjošanas taka, EiroVelo 13, Militārā mantojuma maršruts, Militārais mantojums gar Dzelzs priekškaru: Maršruts ar automašīnu no Tallinas līdz Liepājai)?</t>
  </si>
  <si>
    <t>7 (Pierīgas pašvaldības, Rīgas dome, Garkalnes dome, 1 4pusējs Sadarbības memorands ar Šakiai (LT) / Slobožanska (UA)/ Dušeti (GR); Slobožanska (UKR) - divpusēja sadarbība, Mārupes pašvaldība (par med.ped.kom.), Ropažu pašvaldība (Baltezera kapu apsaimniekošana).</t>
  </si>
  <si>
    <t>3 (konkurss sabiedrība ar dvēseli)</t>
  </si>
  <si>
    <t>2 (konkurss sabiedrība ar dvēseli)</t>
  </si>
  <si>
    <t>IT neinformē</t>
  </si>
  <si>
    <r>
      <t>ban</t>
    </r>
    <r>
      <rPr>
        <sz val="10"/>
        <color rgb="FFFF0000"/>
        <rFont val="Times New Roman"/>
        <family val="1"/>
        <charset val="186"/>
      </rPr>
      <t>e</t>
    </r>
    <r>
      <rPr>
        <sz val="10"/>
        <color theme="1"/>
        <rFont val="Times New Roman"/>
        <family val="1"/>
        <charset val="186"/>
      </rPr>
      <t>ri mājas lapās</t>
    </r>
  </si>
  <si>
    <t>mājaslapā</t>
  </si>
  <si>
    <t>4 (Medicīnas centrā "Liepa")</t>
  </si>
  <si>
    <t>1 (novada pedagogu konference)</t>
  </si>
  <si>
    <t>Mācības pieaugušajiem organizēja VIAA, nav datu</t>
  </si>
  <si>
    <r>
      <rPr>
        <strike/>
        <sz val="10"/>
        <color rgb="FFFF0000"/>
        <rFont val="Times New Roman"/>
        <family val="1"/>
        <charset val="186"/>
      </rPr>
      <t>IJN,</t>
    </r>
    <r>
      <rPr>
        <sz val="10"/>
        <color rgb="FFFF0000"/>
        <rFont val="Times New Roman"/>
        <family val="1"/>
        <charset val="186"/>
      </rPr>
      <t xml:space="preserve"> VIAA</t>
    </r>
  </si>
  <si>
    <t xml:space="preserve">Pabeigta  2 solāro staciju izbūve </t>
  </si>
  <si>
    <t>Izbūvēts ūdensvads  685 m Attekas iela –Katlapu ceļš</t>
  </si>
  <si>
    <t xml:space="preserve">Izbūvēti 2 kanalizācijas spiedvadi, katrs 700 m Attekas iela – Smilgu iela (Katlapu ceļš). </t>
  </si>
  <si>
    <t>Ūdens kvalitatīvs</t>
  </si>
  <si>
    <t>Vienu reizi mēnesī tiek veiktas notekūdens analīzes, ekspresanalīzes – katru darba dienu</t>
  </si>
  <si>
    <t>Periodiski plūdu rezultātā kanalizācijas sistēmā nonāk pārplūdušie ūdeņi</t>
  </si>
  <si>
    <t>394 tūkst.</t>
  </si>
  <si>
    <t>Iedzīvotāju vērtējums par sabiedriskā transporta pieejamību</t>
  </si>
  <si>
    <t>Iedzīvotāju vērtējums par pašvaldības īstenotie pasākumi energoefektivitātes jomā</t>
  </si>
  <si>
    <t>Iedzīvotāju vērtējums par iespēju iesaistīties sava ciema / pilsētas attīstības plānošanā / teritorijas attīstībā</t>
  </si>
  <si>
    <t>Iedzīvotāju vērtējums par atkritumu apsaimniekošanas pakalpojumiem</t>
  </si>
  <si>
    <t>30 (sākot ar 2022.gadu tiek piedāvāti vēl 2 jauni pakalpojumi: holters (sirds monitorēšanas iekārta) un teipošana). Lai uzlabotu esošo pakalpojumu kvalitāti, ir iegādāta iekārta acu pārbaudei.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</si>
</sst>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8" x14ac:knownFonts="1">
    <font>
      <sz val="11"/>
      <color theme="1"/>
      <name val="Calibri"/>
      <family val="2"/>
      <charset val="186"/>
      <scheme val="minor"/>
    </font>
    <font>
      <b/>
      <sz val="10"/>
      <color rgb="FFFFFFFF"/>
      <name val="Times New Roman"/>
      <family val="1"/>
      <charset val="186"/>
    </font>
    <font>
      <sz val="10"/>
      <color rgb="FFFFFFFF"/>
      <name val="Times New Roman"/>
      <family val="1"/>
      <charset val="186"/>
    </font>
    <font>
      <b/>
      <sz val="10"/>
      <color rgb="FF000000"/>
      <name val="Times New Roman"/>
      <family val="1"/>
      <charset val="186"/>
    </font>
    <font>
      <sz val="10"/>
      <color theme="1"/>
      <name val="Times New Roman"/>
      <family val="1"/>
      <charset val="186"/>
    </font>
    <font>
      <b/>
      <sz val="10"/>
      <color theme="1"/>
      <name val="Times New Roman"/>
      <family val="1"/>
      <charset val="186"/>
    </font>
    <font>
      <sz val="10"/>
      <color rgb="FF000000"/>
      <name val="Times New Roman"/>
      <family val="1"/>
      <charset val="186"/>
    </font>
    <font>
      <vertAlign val="superscript"/>
      <sz val="10"/>
      <color theme="1"/>
      <name val="Times New Roman"/>
      <family val="1"/>
      <charset val="186"/>
    </font>
    <font>
      <i/>
      <sz val="10"/>
      <color rgb="FF000000"/>
      <name val="Times New Roman"/>
      <family val="1"/>
      <charset val="186"/>
    </font>
    <font>
      <sz val="10"/>
      <color rgb="FF385623"/>
      <name val="Times New Roman"/>
      <family val="1"/>
      <charset val="186"/>
    </font>
    <font>
      <vertAlign val="superscript"/>
      <sz val="10"/>
      <color rgb="FF000000"/>
      <name val="Times New Roman"/>
      <family val="1"/>
      <charset val="186"/>
    </font>
    <font>
      <b/>
      <sz val="13"/>
      <color theme="1"/>
      <name val="Times New Roman"/>
      <family val="1"/>
      <charset val="186"/>
    </font>
    <font>
      <sz val="12"/>
      <color theme="1"/>
      <name val="Times New Roman"/>
      <family val="1"/>
      <charset val="186"/>
    </font>
    <font>
      <i/>
      <sz val="10"/>
      <color rgb="FFFF0000"/>
      <name val="Times New Roman"/>
      <family val="1"/>
      <charset val="186"/>
    </font>
    <font>
      <i/>
      <sz val="10"/>
      <color theme="1"/>
      <name val="Times New Roman"/>
      <family val="1"/>
      <charset val="186"/>
    </font>
    <font>
      <vertAlign val="subscript"/>
      <sz val="10"/>
      <color theme="1"/>
      <name val="Times New Roman"/>
      <family val="1"/>
      <charset val="186"/>
    </font>
    <font>
      <i/>
      <sz val="10"/>
      <name val="Times New Roman"/>
      <family val="1"/>
      <charset val="186"/>
    </font>
    <font>
      <sz val="10"/>
      <name val="Times New Roman"/>
      <family val="1"/>
      <charset val="186"/>
    </font>
    <font>
      <b/>
      <sz val="10"/>
      <name val="Times New Roman"/>
      <family val="1"/>
      <charset val="186"/>
    </font>
    <font>
      <sz val="9"/>
      <color indexed="81"/>
      <name val="Tahoma"/>
      <family val="2"/>
      <charset val="186"/>
    </font>
    <font>
      <b/>
      <sz val="9"/>
      <color indexed="81"/>
      <name val="Tahoma"/>
      <family val="2"/>
      <charset val="186"/>
    </font>
    <font>
      <sz val="11"/>
      <color theme="1"/>
      <name val="Calibri"/>
      <family val="2"/>
      <charset val="186"/>
      <scheme val="minor"/>
    </font>
    <font>
      <u/>
      <sz val="11"/>
      <color theme="10"/>
      <name val="Calibri"/>
      <family val="2"/>
      <charset val="186"/>
      <scheme val="minor"/>
    </font>
    <font>
      <sz val="11"/>
      <color theme="1"/>
      <name val="Times New Roman"/>
      <family val="1"/>
      <charset val="186"/>
    </font>
    <font>
      <sz val="11"/>
      <name val="Times New Roman"/>
      <family val="1"/>
      <charset val="186"/>
    </font>
    <font>
      <u/>
      <sz val="11"/>
      <color theme="10"/>
      <name val="Times New Roman"/>
      <family val="1"/>
      <charset val="186"/>
    </font>
    <font>
      <sz val="10"/>
      <color rgb="FFFF0000"/>
      <name val="Times New Roman"/>
      <family val="1"/>
      <charset val="186"/>
    </font>
    <font>
      <strike/>
      <sz val="10"/>
      <color rgb="FFFF0000"/>
      <name val="Times New Roman"/>
      <family val="1"/>
      <charset val="186"/>
    </font>
  </fonts>
  <fills count="10">
    <fill>
      <patternFill patternType="none"/>
    </fill>
    <fill>
      <patternFill patternType="gray125"/>
    </fill>
    <fill>
      <patternFill patternType="solid">
        <fgColor rgb="FFA5A5A5"/>
        <bgColor indexed="64"/>
      </patternFill>
    </fill>
    <fill>
      <patternFill patternType="solid">
        <fgColor rgb="FFA6A6A6"/>
        <bgColor indexed="64"/>
      </patternFill>
    </fill>
    <fill>
      <patternFill patternType="solid">
        <fgColor rgb="FFD9D9D9"/>
        <bgColor indexed="64"/>
      </patternFill>
    </fill>
    <fill>
      <patternFill patternType="solid">
        <fgColor rgb="FF92D050"/>
        <bgColor indexed="64"/>
      </patternFill>
    </fill>
    <fill>
      <patternFill patternType="solid">
        <fgColor rgb="FFFFFFFF"/>
        <bgColor indexed="64"/>
      </patternFill>
    </fill>
    <fill>
      <patternFill patternType="solid">
        <fgColor rgb="FFE2EFD9"/>
        <bgColor indexed="64"/>
      </patternFill>
    </fill>
    <fill>
      <patternFill patternType="solid">
        <fgColor theme="0" tint="-0.14999847407452621"/>
        <bgColor indexed="64"/>
      </patternFill>
    </fill>
    <fill>
      <patternFill patternType="solid">
        <fgColor theme="9" tint="0.59999389629810485"/>
        <bgColor indexed="64"/>
      </patternFill>
    </fill>
  </fills>
  <borders count="30">
    <border>
      <left/>
      <right/>
      <top/>
      <bottom/>
      <diagonal/>
    </border>
    <border>
      <left/>
      <right/>
      <top style="medium">
        <color rgb="FFA5A5A5"/>
      </top>
      <bottom style="medium">
        <color rgb="FFA5A5A5"/>
      </bottom>
      <diagonal/>
    </border>
    <border>
      <left style="medium">
        <color rgb="FFA5A5A5"/>
      </left>
      <right/>
      <top style="medium">
        <color rgb="FFA5A5A5"/>
      </top>
      <bottom style="medium">
        <color rgb="FFA5A5A5"/>
      </bottom>
      <diagonal/>
    </border>
    <border>
      <left style="medium">
        <color rgb="FFA5A5A5"/>
      </left>
      <right/>
      <top style="medium">
        <color rgb="FFA5A5A5"/>
      </top>
      <bottom/>
      <diagonal/>
    </border>
    <border>
      <left style="thin">
        <color rgb="FFA5A5A5"/>
      </left>
      <right style="thin">
        <color rgb="FFA5A5A5"/>
      </right>
      <top style="thin">
        <color rgb="FFA5A5A5"/>
      </top>
      <bottom style="thin">
        <color rgb="FFA5A5A5"/>
      </bottom>
      <diagonal/>
    </border>
    <border>
      <left/>
      <right/>
      <top style="medium">
        <color rgb="FFA5A5A5"/>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A5A5A5"/>
      </left>
      <right/>
      <top style="thin">
        <color rgb="FFA5A5A5"/>
      </top>
      <bottom style="thin">
        <color rgb="FFA5A5A5"/>
      </bottom>
      <diagonal/>
    </border>
    <border>
      <left style="thin">
        <color rgb="FFA5A5A5"/>
      </left>
      <right/>
      <top style="thin">
        <color rgb="FFA5A5A5"/>
      </top>
      <bottom/>
      <diagonal/>
    </border>
    <border>
      <left style="thin">
        <color rgb="FFA5A5A5"/>
      </left>
      <right/>
      <top/>
      <bottom style="thin">
        <color rgb="FFA5A5A5"/>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rgb="FFA5A5A5"/>
      </left>
      <right style="thin">
        <color rgb="FFA5A5A5"/>
      </right>
      <top style="thin">
        <color rgb="FFA5A5A5"/>
      </top>
      <bottom style="thin">
        <color rgb="FFA5A5A5"/>
      </bottom>
      <diagonal/>
    </border>
    <border>
      <left style="thin">
        <color rgb="FFA5A5A5"/>
      </left>
      <right style="medium">
        <color rgb="FFA5A5A5"/>
      </right>
      <top style="thin">
        <color rgb="FFA5A5A5"/>
      </top>
      <bottom style="thin">
        <color rgb="FFA5A5A5"/>
      </bottom>
      <diagonal/>
    </border>
    <border>
      <left style="thin">
        <color rgb="FFA5A5A5"/>
      </left>
      <right style="medium">
        <color rgb="FFA5A5A5"/>
      </right>
      <top style="thin">
        <color rgb="FFA5A5A5"/>
      </top>
      <bottom/>
      <diagonal/>
    </border>
    <border>
      <left style="thin">
        <color rgb="FFA5A5A5"/>
      </left>
      <right style="medium">
        <color rgb="FFA5A5A5"/>
      </right>
      <top/>
      <bottom/>
      <diagonal/>
    </border>
    <border>
      <left style="thin">
        <color rgb="FFA5A5A5"/>
      </left>
      <right style="medium">
        <color rgb="FFA5A5A5"/>
      </right>
      <top/>
      <bottom style="thin">
        <color rgb="FFA5A5A5"/>
      </bottom>
      <diagonal/>
    </border>
    <border>
      <left/>
      <right style="medium">
        <color rgb="FFA5A5A5"/>
      </right>
      <top style="medium">
        <color rgb="FFA5A5A5"/>
      </top>
      <bottom/>
      <diagonal/>
    </border>
    <border>
      <left style="medium">
        <color rgb="FFA5A5A5"/>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rgb="FFA5A5A5"/>
      </right>
      <top style="thin">
        <color theme="0" tint="-0.24994659260841701"/>
      </top>
      <bottom style="thin">
        <color theme="0" tint="-0.24994659260841701"/>
      </bottom>
      <diagonal/>
    </border>
    <border>
      <left style="medium">
        <color rgb="FFA5A5A5"/>
      </left>
      <right/>
      <top/>
      <bottom/>
      <diagonal/>
    </border>
    <border>
      <left/>
      <right style="medium">
        <color rgb="FFA5A5A5"/>
      </right>
      <top/>
      <bottom/>
      <diagonal/>
    </border>
    <border>
      <left/>
      <right style="thin">
        <color rgb="FFA5A5A5"/>
      </right>
      <top style="thin">
        <color rgb="FFA5A5A5"/>
      </top>
      <bottom style="thin">
        <color rgb="FFA5A5A5"/>
      </bottom>
      <diagonal/>
    </border>
    <border>
      <left/>
      <right/>
      <top style="thin">
        <color rgb="FFA5A5A5"/>
      </top>
      <bottom style="thin">
        <color rgb="FFA5A5A5"/>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s>
  <cellStyleXfs count="3">
    <xf numFmtId="0" fontId="0" fillId="0" borderId="0"/>
    <xf numFmtId="9" fontId="21" fillId="0" borderId="0" applyFont="0" applyFill="0" applyBorder="0" applyAlignment="0" applyProtection="0"/>
    <xf numFmtId="0" fontId="22" fillId="0" borderId="0" applyNumberFormat="0" applyFill="0" applyBorder="0" applyAlignment="0" applyProtection="0"/>
  </cellStyleXfs>
  <cellXfs count="215">
    <xf numFmtId="0" fontId="0" fillId="0" borderId="0" xfId="0"/>
    <xf numFmtId="0" fontId="11" fillId="0" borderId="0" xfId="0" applyFont="1"/>
    <xf numFmtId="0" fontId="1" fillId="5" borderId="1" xfId="0" applyFont="1" applyFill="1" applyBorder="1" applyAlignment="1">
      <alignment vertical="center" wrapText="1"/>
    </xf>
    <xf numFmtId="0" fontId="3" fillId="7" borderId="5" xfId="0" applyFont="1" applyFill="1" applyBorder="1" applyAlignment="1">
      <alignment vertical="center" wrapText="1"/>
    </xf>
    <xf numFmtId="0" fontId="5" fillId="6" borderId="4" xfId="0" applyFont="1" applyFill="1" applyBorder="1" applyAlignment="1">
      <alignment vertical="center" wrapText="1"/>
    </xf>
    <xf numFmtId="0" fontId="6" fillId="6" borderId="4" xfId="0" applyFont="1" applyFill="1" applyBorder="1" applyAlignment="1">
      <alignment vertical="center" wrapText="1"/>
    </xf>
    <xf numFmtId="0" fontId="4" fillId="0" borderId="4" xfId="0" applyFont="1" applyBorder="1" applyAlignment="1">
      <alignment vertical="center" wrapText="1"/>
    </xf>
    <xf numFmtId="0" fontId="6" fillId="4" borderId="4" xfId="0" applyFont="1" applyFill="1" applyBorder="1" applyAlignment="1">
      <alignment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xf numFmtId="0" fontId="4" fillId="4" borderId="4" xfId="0" applyFont="1" applyFill="1" applyBorder="1" applyAlignment="1">
      <alignment vertical="center" wrapText="1"/>
    </xf>
    <xf numFmtId="0" fontId="4" fillId="4" borderId="4" xfId="0" applyFont="1" applyFill="1" applyBorder="1" applyAlignment="1">
      <alignment horizontal="right" vertical="center" wrapText="1"/>
    </xf>
    <xf numFmtId="0" fontId="4" fillId="0" borderId="4" xfId="0" applyFont="1" applyBorder="1" applyAlignment="1">
      <alignment horizontal="right" vertical="center" wrapText="1"/>
    </xf>
    <xf numFmtId="0" fontId="3" fillId="7" borderId="4" xfId="0" applyFont="1" applyFill="1" applyBorder="1" applyAlignment="1">
      <alignment vertical="center" wrapText="1"/>
    </xf>
    <xf numFmtId="0" fontId="6" fillId="4" borderId="4" xfId="0" applyFont="1" applyFill="1" applyBorder="1" applyAlignment="1">
      <alignment horizontal="right" vertical="center" wrapText="1"/>
    </xf>
    <xf numFmtId="0" fontId="6" fillId="4" borderId="4" xfId="0" applyFont="1" applyFill="1" applyBorder="1" applyAlignment="1">
      <alignment horizontal="center" vertical="center" wrapText="1"/>
    </xf>
    <xf numFmtId="3" fontId="6" fillId="4" borderId="4" xfId="0" applyNumberFormat="1" applyFont="1" applyFill="1" applyBorder="1" applyAlignment="1">
      <alignment vertical="center" wrapText="1"/>
    </xf>
    <xf numFmtId="0" fontId="4" fillId="0" borderId="4" xfId="0" applyFont="1" applyBorder="1" applyAlignment="1">
      <alignment horizontal="left" vertical="center" wrapText="1"/>
    </xf>
    <xf numFmtId="0" fontId="3" fillId="7" borderId="4" xfId="0" applyFont="1" applyFill="1" applyBorder="1" applyAlignment="1">
      <alignment vertical="center"/>
    </xf>
    <xf numFmtId="3" fontId="6" fillId="4" borderId="4" xfId="0" applyNumberFormat="1" applyFont="1" applyFill="1" applyBorder="1" applyAlignment="1">
      <alignment horizontal="right" vertical="center" wrapText="1"/>
    </xf>
    <xf numFmtId="0" fontId="2" fillId="4"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3" fillId="4" borderId="4" xfId="0" applyFont="1" applyFill="1" applyBorder="1" applyAlignment="1">
      <alignment horizontal="right" vertical="center" wrapText="1"/>
    </xf>
    <xf numFmtId="0" fontId="8" fillId="4" borderId="4" xfId="0" applyFont="1" applyFill="1" applyBorder="1" applyAlignment="1">
      <alignment horizontal="right" vertical="center" wrapText="1"/>
    </xf>
    <xf numFmtId="0" fontId="5" fillId="4" borderId="4" xfId="0" applyFont="1" applyFill="1" applyBorder="1" applyAlignment="1">
      <alignment horizontal="right" vertical="center" wrapText="1"/>
    </xf>
    <xf numFmtId="0" fontId="9" fillId="0" borderId="4" xfId="0" applyFont="1" applyBorder="1" applyAlignment="1">
      <alignment horizontal="justify" vertical="center" wrapText="1"/>
    </xf>
    <xf numFmtId="0" fontId="9" fillId="0" borderId="4" xfId="0" applyFont="1" applyBorder="1" applyAlignment="1">
      <alignment horizontal="center" vertical="center" wrapText="1"/>
    </xf>
    <xf numFmtId="0" fontId="9" fillId="0" borderId="4" xfId="0" applyFont="1" applyBorder="1" applyAlignment="1">
      <alignment horizontal="right" vertical="center" wrapText="1"/>
    </xf>
    <xf numFmtId="3" fontId="3" fillId="4" borderId="4" xfId="0" applyNumberFormat="1" applyFont="1" applyFill="1" applyBorder="1" applyAlignment="1">
      <alignment horizontal="right" vertical="center" wrapText="1"/>
    </xf>
    <xf numFmtId="0" fontId="6" fillId="0" borderId="4" xfId="0" applyFont="1" applyBorder="1" applyAlignment="1">
      <alignment horizontal="left" vertical="center" wrapText="1"/>
    </xf>
    <xf numFmtId="0" fontId="6" fillId="0" borderId="4" xfId="0" applyFont="1" applyBorder="1" applyAlignment="1">
      <alignment horizontal="center" vertical="center" wrapText="1"/>
    </xf>
    <xf numFmtId="0" fontId="9" fillId="0" borderId="4" xfId="0" applyFont="1" applyBorder="1" applyAlignment="1">
      <alignment horizontal="left" vertical="center" wrapText="1"/>
    </xf>
    <xf numFmtId="0" fontId="3" fillId="7" borderId="3" xfId="0" applyFont="1" applyFill="1" applyBorder="1" applyAlignment="1">
      <alignment vertical="center"/>
    </xf>
    <xf numFmtId="0" fontId="6" fillId="4" borderId="4" xfId="0" applyFont="1" applyFill="1" applyBorder="1" applyAlignment="1">
      <alignment horizontal="left" vertical="center" wrapText="1" indent="1"/>
    </xf>
    <xf numFmtId="0" fontId="4" fillId="4" borderId="4" xfId="0" applyFont="1" applyFill="1" applyBorder="1" applyAlignment="1">
      <alignment horizontal="left" vertical="center" wrapText="1" indent="1"/>
    </xf>
    <xf numFmtId="0" fontId="1" fillId="5" borderId="5" xfId="0" applyFont="1" applyFill="1" applyBorder="1" applyAlignment="1">
      <alignment vertical="center" wrapText="1"/>
    </xf>
    <xf numFmtId="0" fontId="18" fillId="5" borderId="3" xfId="0" applyFont="1" applyFill="1" applyBorder="1" applyAlignment="1">
      <alignment vertical="center"/>
    </xf>
    <xf numFmtId="0" fontId="18" fillId="5" borderId="2" xfId="0" applyFont="1" applyFill="1" applyBorder="1" applyAlignment="1">
      <alignment vertical="center"/>
    </xf>
    <xf numFmtId="0" fontId="16" fillId="4" borderId="4" xfId="0" applyFont="1" applyFill="1" applyBorder="1" applyAlignment="1">
      <alignment horizontal="right" vertical="center" wrapText="1"/>
    </xf>
    <xf numFmtId="0" fontId="17" fillId="4" borderId="4" xfId="0"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3" fontId="5" fillId="4" borderId="4" xfId="0" applyNumberFormat="1" applyFont="1" applyFill="1" applyBorder="1" applyAlignment="1">
      <alignment horizontal="right" vertical="center" wrapText="1"/>
    </xf>
    <xf numFmtId="0" fontId="6" fillId="6" borderId="9" xfId="0" applyFont="1" applyFill="1" applyBorder="1" applyAlignment="1">
      <alignment horizontal="justify" vertical="center"/>
    </xf>
    <xf numFmtId="0" fontId="4" fillId="0" borderId="9" xfId="0" applyFont="1" applyBorder="1"/>
    <xf numFmtId="0" fontId="4" fillId="0" borderId="9" xfId="0" applyFont="1" applyBorder="1" applyAlignment="1">
      <alignment horizontal="justify" vertical="center"/>
    </xf>
    <xf numFmtId="0" fontId="6" fillId="6" borderId="9" xfId="0" applyFont="1" applyFill="1" applyBorder="1" applyAlignment="1">
      <alignment horizontal="right" vertical="center"/>
    </xf>
    <xf numFmtId="0" fontId="4" fillId="0" borderId="9" xfId="0" applyFont="1" applyBorder="1" applyAlignment="1">
      <alignment wrapText="1"/>
    </xf>
    <xf numFmtId="0" fontId="4" fillId="0" borderId="9" xfId="0" applyFont="1" applyBorder="1" applyAlignment="1">
      <alignment horizontal="right"/>
    </xf>
    <xf numFmtId="0" fontId="17" fillId="8" borderId="9" xfId="0" applyFont="1" applyFill="1" applyBorder="1" applyAlignment="1">
      <alignment horizontal="center" vertical="center" wrapText="1"/>
    </xf>
    <xf numFmtId="0" fontId="17" fillId="8" borderId="9" xfId="0" applyFont="1" applyFill="1" applyBorder="1" applyAlignment="1">
      <alignment horizontal="right" vertical="center" wrapText="1"/>
    </xf>
    <xf numFmtId="0" fontId="4" fillId="0" borderId="9" xfId="0" applyFont="1" applyBorder="1" applyAlignment="1">
      <alignment horizontal="center" vertical="center" wrapText="1"/>
    </xf>
    <xf numFmtId="0" fontId="4" fillId="0" borderId="9" xfId="0" applyFont="1" applyBorder="1" applyAlignment="1">
      <alignment horizontal="right" vertical="center" wrapText="1"/>
    </xf>
    <xf numFmtId="0" fontId="4" fillId="0" borderId="9" xfId="0" applyFont="1" applyBorder="1" applyAlignment="1">
      <alignment horizontal="justify" vertical="center" wrapText="1"/>
    </xf>
    <xf numFmtId="0" fontId="4" fillId="0" borderId="9" xfId="0" applyFont="1" applyBorder="1" applyAlignment="1">
      <alignment horizontal="right" wrapText="1"/>
    </xf>
    <xf numFmtId="0" fontId="23" fillId="0" borderId="0" xfId="0" applyFont="1"/>
    <xf numFmtId="0" fontId="23" fillId="0" borderId="0" xfId="0" applyFont="1" applyAlignment="1">
      <alignment horizontal="right"/>
    </xf>
    <xf numFmtId="0" fontId="24" fillId="0" borderId="0" xfId="0" applyFont="1" applyAlignment="1">
      <alignment horizontal="right" vertical="center"/>
    </xf>
    <xf numFmtId="0" fontId="23" fillId="0" borderId="4" xfId="0" applyFont="1" applyBorder="1"/>
    <xf numFmtId="0" fontId="23" fillId="0" borderId="9" xfId="0" applyFont="1" applyBorder="1"/>
    <xf numFmtId="0" fontId="25" fillId="0" borderId="9" xfId="2" applyFont="1" applyBorder="1" applyAlignment="1">
      <alignment wrapText="1"/>
    </xf>
    <xf numFmtId="0" fontId="4" fillId="8" borderId="9" xfId="0" applyFont="1" applyFill="1" applyBorder="1"/>
    <xf numFmtId="164" fontId="4" fillId="8" borderId="9" xfId="1" applyNumberFormat="1" applyFont="1" applyFill="1" applyBorder="1"/>
    <xf numFmtId="0" fontId="23" fillId="0" borderId="13" xfId="0" applyFont="1" applyBorder="1"/>
    <xf numFmtId="0" fontId="6" fillId="4" borderId="10"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8" borderId="14" xfId="0" applyFont="1" applyFill="1" applyBorder="1"/>
    <xf numFmtId="0" fontId="4" fillId="8" borderId="15" xfId="0" applyFont="1" applyFill="1" applyBorder="1"/>
    <xf numFmtId="0" fontId="2"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23" fillId="0" borderId="16" xfId="0" applyFont="1" applyBorder="1"/>
    <xf numFmtId="0" fontId="23" fillId="0" borderId="17" xfId="0" applyFont="1" applyBorder="1"/>
    <xf numFmtId="0" fontId="6" fillId="4" borderId="16" xfId="0" applyFont="1" applyFill="1" applyBorder="1" applyAlignment="1">
      <alignment horizontal="right" vertical="center" wrapText="1"/>
    </xf>
    <xf numFmtId="0" fontId="3" fillId="4" borderId="17" xfId="0" applyFont="1" applyFill="1" applyBorder="1" applyAlignment="1">
      <alignment horizontal="right" vertical="center" wrapText="1"/>
    </xf>
    <xf numFmtId="0" fontId="4" fillId="4" borderId="16" xfId="0" applyFont="1" applyFill="1" applyBorder="1" applyAlignment="1">
      <alignment horizontal="right" vertical="center" wrapText="1"/>
    </xf>
    <xf numFmtId="0" fontId="5" fillId="4" borderId="17" xfId="0" applyFont="1" applyFill="1" applyBorder="1" applyAlignment="1">
      <alignment horizontal="right" vertical="center" wrapText="1"/>
    </xf>
    <xf numFmtId="0" fontId="8" fillId="4" borderId="16" xfId="0" applyFont="1" applyFill="1" applyBorder="1" applyAlignment="1">
      <alignment horizontal="right" vertical="center" wrapText="1"/>
    </xf>
    <xf numFmtId="0" fontId="8" fillId="4" borderId="17" xfId="0" applyFont="1" applyFill="1" applyBorder="1" applyAlignment="1">
      <alignment horizontal="right" vertical="center" wrapText="1"/>
    </xf>
    <xf numFmtId="0" fontId="6" fillId="4" borderId="17" xfId="0" applyFont="1" applyFill="1" applyBorder="1" applyAlignment="1">
      <alignment horizontal="right" vertical="center" wrapText="1"/>
    </xf>
    <xf numFmtId="3" fontId="3" fillId="4" borderId="17" xfId="0" applyNumberFormat="1" applyFont="1" applyFill="1" applyBorder="1" applyAlignment="1">
      <alignment horizontal="right" vertical="center" wrapText="1"/>
    </xf>
    <xf numFmtId="0" fontId="6" fillId="4" borderId="16" xfId="0" quotePrefix="1" applyFont="1" applyFill="1" applyBorder="1" applyAlignment="1">
      <alignment horizontal="right" vertical="center" wrapText="1"/>
    </xf>
    <xf numFmtId="3" fontId="4" fillId="4" borderId="17" xfId="0" applyNumberFormat="1" applyFont="1" applyFill="1" applyBorder="1" applyAlignment="1">
      <alignment horizontal="right" vertical="center" wrapText="1"/>
    </xf>
    <xf numFmtId="3" fontId="5" fillId="4" borderId="17" xfId="0" applyNumberFormat="1" applyFont="1" applyFill="1" applyBorder="1" applyAlignment="1">
      <alignment horizontal="right" vertical="center" wrapText="1"/>
    </xf>
    <xf numFmtId="3" fontId="6" fillId="4" borderId="16" xfId="0" applyNumberFormat="1" applyFont="1" applyFill="1" applyBorder="1" applyAlignment="1">
      <alignment horizontal="right" vertical="center" wrapText="1"/>
    </xf>
    <xf numFmtId="0" fontId="4" fillId="4" borderId="16" xfId="0" applyFont="1" applyFill="1" applyBorder="1" applyAlignment="1">
      <alignment horizontal="left" vertical="center" wrapText="1" indent="1"/>
    </xf>
    <xf numFmtId="0" fontId="1" fillId="5" borderId="3" xfId="0" applyFont="1" applyFill="1" applyBorder="1" applyAlignment="1">
      <alignment vertical="center" wrapText="1"/>
    </xf>
    <xf numFmtId="0" fontId="1" fillId="5" borderId="21" xfId="0" applyFont="1" applyFill="1" applyBorder="1" applyAlignment="1">
      <alignment vertical="center" wrapText="1"/>
    </xf>
    <xf numFmtId="0" fontId="4" fillId="8" borderId="22" xfId="0" applyFont="1" applyFill="1" applyBorder="1"/>
    <xf numFmtId="0" fontId="4" fillId="8" borderId="23" xfId="0" applyFont="1" applyFill="1" applyBorder="1"/>
    <xf numFmtId="0" fontId="17" fillId="8" borderId="22" xfId="0" applyFont="1" applyFill="1" applyBorder="1" applyAlignment="1">
      <alignment horizontal="right" vertical="center" wrapText="1"/>
    </xf>
    <xf numFmtId="0" fontId="17" fillId="8" borderId="23" xfId="0" applyFont="1" applyFill="1" applyBorder="1" applyAlignment="1">
      <alignment horizontal="right" vertical="center" wrapText="1"/>
    </xf>
    <xf numFmtId="0" fontId="23" fillId="0" borderId="24" xfId="0" applyFont="1" applyBorder="1"/>
    <xf numFmtId="0" fontId="23" fillId="0" borderId="25" xfId="0" applyFont="1" applyBorder="1"/>
    <xf numFmtId="0" fontId="1" fillId="5" borderId="16" xfId="0" applyFont="1" applyFill="1" applyBorder="1" applyAlignment="1">
      <alignment vertical="center" wrapText="1"/>
    </xf>
    <xf numFmtId="0" fontId="1" fillId="5" borderId="17" xfId="0" applyFont="1" applyFill="1" applyBorder="1" applyAlignment="1">
      <alignment vertical="center" wrapText="1"/>
    </xf>
    <xf numFmtId="0" fontId="3" fillId="7" borderId="16" xfId="0" applyFont="1" applyFill="1" applyBorder="1" applyAlignment="1">
      <alignment vertical="center" wrapText="1"/>
    </xf>
    <xf numFmtId="0" fontId="3" fillId="7" borderId="17" xfId="0" applyFont="1" applyFill="1" applyBorder="1" applyAlignment="1">
      <alignment vertical="center" wrapText="1"/>
    </xf>
    <xf numFmtId="0" fontId="5" fillId="8" borderId="16" xfId="0" applyFont="1" applyFill="1" applyBorder="1" applyAlignment="1">
      <alignment vertical="center" wrapText="1"/>
    </xf>
    <xf numFmtId="0" fontId="5" fillId="8" borderId="17" xfId="0" applyFont="1" applyFill="1" applyBorder="1" applyAlignment="1">
      <alignment vertical="center" wrapText="1"/>
    </xf>
    <xf numFmtId="0" fontId="16" fillId="4" borderId="16" xfId="0" applyFont="1" applyFill="1" applyBorder="1" applyAlignment="1">
      <alignment horizontal="right" vertical="center" wrapText="1"/>
    </xf>
    <xf numFmtId="0" fontId="16" fillId="4" borderId="17" xfId="0" applyFont="1" applyFill="1" applyBorder="1" applyAlignment="1">
      <alignment horizontal="right" vertical="center" wrapText="1"/>
    </xf>
    <xf numFmtId="0" fontId="17" fillId="8" borderId="16" xfId="0" applyFont="1" applyFill="1" applyBorder="1" applyAlignment="1">
      <alignment horizontal="right" vertical="center" wrapText="1"/>
    </xf>
    <xf numFmtId="0" fontId="17" fillId="4" borderId="17" xfId="0" applyFont="1" applyFill="1" applyBorder="1" applyAlignment="1">
      <alignment horizontal="right" vertical="center" wrapText="1"/>
    </xf>
    <xf numFmtId="0" fontId="13" fillId="8" borderId="16" xfId="0" applyFont="1" applyFill="1" applyBorder="1" applyAlignment="1">
      <alignment horizontal="center" vertical="center" wrapText="1"/>
    </xf>
    <xf numFmtId="0" fontId="13" fillId="8" borderId="17" xfId="0" applyFont="1" applyFill="1" applyBorder="1" applyAlignment="1">
      <alignment horizontal="center" vertical="center" wrapText="1"/>
    </xf>
    <xf numFmtId="0" fontId="6" fillId="8" borderId="16" xfId="0" applyFont="1" applyFill="1" applyBorder="1" applyAlignment="1">
      <alignment horizontal="right" vertical="center" wrapText="1"/>
    </xf>
    <xf numFmtId="0" fontId="17" fillId="8" borderId="16" xfId="0" applyFont="1" applyFill="1" applyBorder="1" applyAlignment="1">
      <alignment vertical="center" wrapText="1"/>
    </xf>
    <xf numFmtId="3" fontId="6" fillId="8" borderId="16" xfId="0" applyNumberFormat="1" applyFont="1" applyFill="1" applyBorder="1" applyAlignment="1">
      <alignment horizontal="right" vertical="center" wrapText="1"/>
    </xf>
    <xf numFmtId="3" fontId="6" fillId="8" borderId="17" xfId="0" applyNumberFormat="1" applyFont="1" applyFill="1" applyBorder="1" applyAlignment="1">
      <alignment horizontal="right" vertical="center" wrapText="1"/>
    </xf>
    <xf numFmtId="3" fontId="6" fillId="4" borderId="16" xfId="0" applyNumberFormat="1" applyFont="1" applyFill="1" applyBorder="1" applyAlignment="1">
      <alignment vertical="center" wrapText="1"/>
    </xf>
    <xf numFmtId="3" fontId="6" fillId="4" borderId="17" xfId="0" applyNumberFormat="1" applyFont="1" applyFill="1" applyBorder="1" applyAlignment="1">
      <alignment horizontal="right" vertical="center" wrapText="1"/>
    </xf>
    <xf numFmtId="0" fontId="17" fillId="8" borderId="17" xfId="0" applyFont="1" applyFill="1" applyBorder="1" applyAlignment="1">
      <alignment horizontal="right" vertical="center" wrapText="1"/>
    </xf>
    <xf numFmtId="0" fontId="6" fillId="4" borderId="16" xfId="0" applyFont="1" applyFill="1" applyBorder="1" applyAlignment="1">
      <alignment vertical="center" wrapText="1"/>
    </xf>
    <xf numFmtId="0" fontId="16" fillId="8" borderId="16" xfId="0" applyFont="1" applyFill="1" applyBorder="1" applyAlignment="1">
      <alignment horizontal="right" vertical="center" wrapText="1"/>
    </xf>
    <xf numFmtId="17" fontId="17" fillId="8" borderId="16" xfId="0" quotePrefix="1" applyNumberFormat="1" applyFont="1" applyFill="1" applyBorder="1" applyAlignment="1">
      <alignment horizontal="right" vertical="center" wrapText="1"/>
    </xf>
    <xf numFmtId="1" fontId="17" fillId="8" borderId="16" xfId="0" quotePrefix="1" applyNumberFormat="1" applyFont="1" applyFill="1" applyBorder="1" applyAlignment="1">
      <alignment horizontal="right" vertical="center" wrapText="1"/>
    </xf>
    <xf numFmtId="0" fontId="23" fillId="9" borderId="9" xfId="0" applyFont="1" applyFill="1" applyBorder="1"/>
    <xf numFmtId="0" fontId="3" fillId="9" borderId="9" xfId="0" applyFont="1" applyFill="1" applyBorder="1" applyAlignment="1">
      <alignment horizontal="justify" vertical="center" wrapText="1"/>
    </xf>
    <xf numFmtId="0" fontId="4" fillId="9" borderId="9" xfId="0" applyFont="1" applyFill="1" applyBorder="1"/>
    <xf numFmtId="0" fontId="23" fillId="9" borderId="13" xfId="0" applyFont="1" applyFill="1" applyBorder="1"/>
    <xf numFmtId="0" fontId="4" fillId="9" borderId="22" xfId="0" applyFont="1" applyFill="1" applyBorder="1"/>
    <xf numFmtId="0" fontId="4" fillId="9" borderId="23" xfId="0" applyFont="1" applyFill="1" applyBorder="1"/>
    <xf numFmtId="0" fontId="4" fillId="9" borderId="15" xfId="0" applyFont="1" applyFill="1" applyBorder="1"/>
    <xf numFmtId="0" fontId="4" fillId="9" borderId="14" xfId="0" applyFont="1" applyFill="1" applyBorder="1"/>
    <xf numFmtId="0" fontId="23" fillId="0" borderId="9" xfId="0" applyFont="1" applyBorder="1" applyAlignment="1">
      <alignment horizontal="right" wrapText="1"/>
    </xf>
    <xf numFmtId="0" fontId="23" fillId="0" borderId="9" xfId="0" applyFont="1" applyBorder="1" applyAlignment="1">
      <alignment horizontal="left" wrapText="1"/>
    </xf>
    <xf numFmtId="0" fontId="23" fillId="9" borderId="9" xfId="0" applyFont="1" applyFill="1" applyBorder="1" applyAlignment="1">
      <alignment horizontal="center"/>
    </xf>
    <xf numFmtId="0" fontId="4" fillId="0" borderId="9" xfId="0" applyFont="1" applyBorder="1" applyAlignment="1">
      <alignment horizontal="center"/>
    </xf>
    <xf numFmtId="0" fontId="23" fillId="0" borderId="9" xfId="0" applyFont="1" applyBorder="1" applyAlignment="1">
      <alignment horizontal="center"/>
    </xf>
    <xf numFmtId="0" fontId="23" fillId="0" borderId="0" xfId="0" applyFont="1" applyAlignment="1">
      <alignment horizontal="center"/>
    </xf>
    <xf numFmtId="0" fontId="4" fillId="0" borderId="9" xfId="0" applyFont="1" applyBorder="1" applyAlignment="1">
      <alignment horizontal="left" wrapText="1"/>
    </xf>
    <xf numFmtId="0" fontId="23" fillId="0" borderId="9" xfId="0" applyFont="1" applyBorder="1" applyAlignment="1">
      <alignment wrapText="1"/>
    </xf>
    <xf numFmtId="0" fontId="23" fillId="0" borderId="0" xfId="0" applyFont="1" applyAlignment="1">
      <alignment wrapText="1"/>
    </xf>
    <xf numFmtId="0" fontId="23" fillId="0" borderId="26" xfId="0" applyFont="1" applyBorder="1"/>
    <xf numFmtId="0" fontId="6" fillId="4" borderId="26" xfId="0" applyFont="1" applyFill="1" applyBorder="1" applyAlignment="1">
      <alignment horizontal="right" vertical="center" wrapText="1"/>
    </xf>
    <xf numFmtId="0" fontId="4" fillId="4" borderId="26" xfId="0" applyFont="1" applyFill="1" applyBorder="1" applyAlignment="1">
      <alignment horizontal="right" vertical="center" wrapText="1"/>
    </xf>
    <xf numFmtId="0" fontId="8" fillId="4" borderId="26" xfId="0" applyFont="1" applyFill="1" applyBorder="1" applyAlignment="1">
      <alignment horizontal="right" vertical="center" wrapText="1"/>
    </xf>
    <xf numFmtId="0" fontId="6" fillId="4" borderId="26" xfId="0" quotePrefix="1" applyFont="1" applyFill="1" applyBorder="1" applyAlignment="1">
      <alignment horizontal="right" vertical="center" wrapText="1"/>
    </xf>
    <xf numFmtId="3" fontId="6" fillId="4" borderId="26" xfId="0" applyNumberFormat="1" applyFont="1" applyFill="1" applyBorder="1" applyAlignment="1">
      <alignment horizontal="right" vertical="center" wrapText="1"/>
    </xf>
    <xf numFmtId="0" fontId="4" fillId="4" borderId="26" xfId="0" applyFont="1" applyFill="1" applyBorder="1" applyAlignment="1">
      <alignment horizontal="left" vertical="center" wrapText="1" indent="1"/>
    </xf>
    <xf numFmtId="0" fontId="17" fillId="8" borderId="15" xfId="0" applyFont="1" applyFill="1" applyBorder="1" applyAlignment="1">
      <alignment horizontal="right" vertical="center" wrapText="1"/>
    </xf>
    <xf numFmtId="0" fontId="1" fillId="5" borderId="27" xfId="0" applyFont="1" applyFill="1" applyBorder="1" applyAlignment="1">
      <alignment vertical="center" wrapText="1"/>
    </xf>
    <xf numFmtId="0" fontId="3" fillId="7" borderId="27" xfId="0" applyFont="1" applyFill="1" applyBorder="1" applyAlignment="1">
      <alignment vertical="center" wrapText="1"/>
    </xf>
    <xf numFmtId="0" fontId="5" fillId="8" borderId="27" xfId="0" applyFont="1" applyFill="1" applyBorder="1" applyAlignment="1">
      <alignment vertical="center" wrapText="1"/>
    </xf>
    <xf numFmtId="0" fontId="16" fillId="4" borderId="27" xfId="0" applyFont="1" applyFill="1" applyBorder="1" applyAlignment="1">
      <alignment horizontal="right" vertical="center" wrapText="1"/>
    </xf>
    <xf numFmtId="0" fontId="17" fillId="8" borderId="27" xfId="0" applyFont="1" applyFill="1" applyBorder="1" applyAlignment="1">
      <alignment horizontal="right" vertical="center" wrapText="1"/>
    </xf>
    <xf numFmtId="0" fontId="13" fillId="8" borderId="27" xfId="0" applyFont="1" applyFill="1" applyBorder="1" applyAlignment="1">
      <alignment horizontal="center" vertical="center" wrapText="1"/>
    </xf>
    <xf numFmtId="0" fontId="6" fillId="8" borderId="27" xfId="0" applyFont="1" applyFill="1" applyBorder="1" applyAlignment="1">
      <alignment horizontal="right" vertical="center" wrapText="1"/>
    </xf>
    <xf numFmtId="0" fontId="17" fillId="8" borderId="27" xfId="0" applyFont="1" applyFill="1" applyBorder="1" applyAlignment="1">
      <alignment vertical="center" wrapText="1"/>
    </xf>
    <xf numFmtId="3" fontId="6" fillId="8" borderId="27" xfId="0" applyNumberFormat="1" applyFont="1" applyFill="1" applyBorder="1" applyAlignment="1">
      <alignment horizontal="right" vertical="center" wrapText="1"/>
    </xf>
    <xf numFmtId="3" fontId="6" fillId="4" borderId="27" xfId="0" applyNumberFormat="1" applyFont="1" applyFill="1" applyBorder="1" applyAlignment="1">
      <alignment vertical="center" wrapText="1"/>
    </xf>
    <xf numFmtId="0" fontId="6" fillId="4" borderId="27" xfId="0" applyFont="1" applyFill="1" applyBorder="1" applyAlignment="1">
      <alignment vertical="center" wrapText="1"/>
    </xf>
    <xf numFmtId="0" fontId="16" fillId="8" borderId="27" xfId="0" applyFont="1" applyFill="1" applyBorder="1" applyAlignment="1">
      <alignment horizontal="right" vertical="center" wrapText="1"/>
    </xf>
    <xf numFmtId="17" fontId="17" fillId="8" borderId="27" xfId="0" quotePrefix="1" applyNumberFormat="1" applyFont="1" applyFill="1" applyBorder="1" applyAlignment="1">
      <alignment horizontal="right" vertical="center" wrapText="1"/>
    </xf>
    <xf numFmtId="1" fontId="17" fillId="8" borderId="27" xfId="0" quotePrefix="1" applyNumberFormat="1" applyFont="1" applyFill="1" applyBorder="1" applyAlignment="1">
      <alignment horizontal="right" vertical="center" wrapText="1"/>
    </xf>
    <xf numFmtId="0" fontId="4" fillId="8" borderId="9" xfId="0" quotePrefix="1" applyFont="1" applyFill="1" applyBorder="1"/>
    <xf numFmtId="0" fontId="4" fillId="8" borderId="9" xfId="0" applyFont="1" applyFill="1" applyBorder="1" applyAlignment="1">
      <alignment wrapText="1"/>
    </xf>
    <xf numFmtId="0" fontId="4" fillId="8" borderId="23" xfId="0" applyFont="1" applyFill="1" applyBorder="1" applyAlignment="1">
      <alignment wrapText="1"/>
    </xf>
    <xf numFmtId="0" fontId="27" fillId="0" borderId="4" xfId="0" applyFont="1" applyBorder="1" applyAlignment="1">
      <alignment horizontal="justify" vertical="center" wrapText="1"/>
    </xf>
    <xf numFmtId="0" fontId="5" fillId="8" borderId="14" xfId="0" applyFont="1" applyFill="1" applyBorder="1"/>
    <xf numFmtId="0" fontId="22" fillId="0" borderId="9" xfId="2" applyBorder="1" applyAlignment="1">
      <alignment wrapText="1"/>
    </xf>
    <xf numFmtId="0" fontId="26" fillId="0" borderId="9" xfId="0" applyFont="1" applyBorder="1" applyAlignment="1">
      <alignment horizontal="right" wrapText="1"/>
    </xf>
    <xf numFmtId="1" fontId="4" fillId="8" borderId="14" xfId="0" applyNumberFormat="1" applyFont="1" applyFill="1" applyBorder="1"/>
    <xf numFmtId="0" fontId="5" fillId="8" borderId="9" xfId="0" applyFont="1" applyFill="1" applyBorder="1"/>
    <xf numFmtId="0" fontId="5" fillId="8" borderId="15" xfId="0" applyFont="1" applyFill="1" applyBorder="1"/>
    <xf numFmtId="165" fontId="5" fillId="8" borderId="15" xfId="0" applyNumberFormat="1" applyFont="1" applyFill="1" applyBorder="1"/>
    <xf numFmtId="0" fontId="18" fillId="4" borderId="17" xfId="0" applyFont="1" applyFill="1" applyBorder="1" applyAlignment="1">
      <alignment horizontal="right" vertical="center" wrapText="1"/>
    </xf>
    <xf numFmtId="0" fontId="23" fillId="0" borderId="0" xfId="0" applyFont="1" applyAlignment="1">
      <alignment vertical="center"/>
    </xf>
    <xf numFmtId="0" fontId="26" fillId="0" borderId="4" xfId="0" applyFont="1" applyBorder="1" applyAlignment="1">
      <alignment horizontal="justify" vertical="center" wrapText="1"/>
    </xf>
    <xf numFmtId="9" fontId="4" fillId="8" borderId="15" xfId="1" applyFont="1" applyFill="1" applyBorder="1"/>
    <xf numFmtId="0" fontId="17" fillId="4" borderId="27" xfId="0" applyFont="1" applyFill="1" applyBorder="1" applyAlignment="1">
      <alignment horizontal="right" vertical="center" wrapText="1"/>
    </xf>
    <xf numFmtId="0" fontId="26" fillId="0" borderId="4" xfId="0" applyFont="1" applyBorder="1" applyAlignment="1">
      <alignment horizontal="center" vertical="center" wrapText="1"/>
    </xf>
    <xf numFmtId="0" fontId="26" fillId="0" borderId="4" xfId="0" applyFont="1" applyBorder="1" applyAlignment="1">
      <alignment horizontal="right" vertical="center" wrapText="1"/>
    </xf>
    <xf numFmtId="0" fontId="5" fillId="6" borderId="0" xfId="0" applyFont="1" applyFill="1" applyAlignment="1">
      <alignment horizontal="justify" vertical="center" wrapText="1"/>
    </xf>
    <xf numFmtId="0" fontId="6" fillId="4" borderId="0" xfId="0" applyFont="1" applyFill="1" applyAlignment="1">
      <alignment horizontal="right" vertical="center" wrapText="1"/>
    </xf>
    <xf numFmtId="0" fontId="3" fillId="4" borderId="0" xfId="0" applyFont="1" applyFill="1" applyAlignment="1">
      <alignment horizontal="right" vertical="center" wrapText="1"/>
    </xf>
    <xf numFmtId="0" fontId="6" fillId="4" borderId="0" xfId="0" applyFont="1" applyFill="1" applyAlignment="1">
      <alignment horizontal="center" vertical="center" wrapText="1"/>
    </xf>
    <xf numFmtId="0" fontId="26" fillId="0" borderId="4" xfId="0" applyFont="1" applyBorder="1" applyAlignment="1">
      <alignment horizontal="left" vertical="center" wrapText="1"/>
    </xf>
    <xf numFmtId="0" fontId="4" fillId="8" borderId="28" xfId="0" applyFont="1" applyFill="1" applyBorder="1" applyAlignment="1">
      <alignment horizontal="center" wrapText="1"/>
    </xf>
    <xf numFmtId="0" fontId="4" fillId="8" borderId="29" xfId="0" applyFont="1" applyFill="1" applyBorder="1" applyAlignment="1">
      <alignment horizontal="center" wrapText="1"/>
    </xf>
    <xf numFmtId="0" fontId="3" fillId="4" borderId="17" xfId="0" applyFont="1" applyFill="1" applyBorder="1" applyAlignment="1">
      <alignment horizontal="right" vertical="center" wrapText="1"/>
    </xf>
    <xf numFmtId="0" fontId="1" fillId="3" borderId="1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7" xfId="0" applyFont="1" applyFill="1" applyBorder="1" applyAlignment="1">
      <alignment horizontal="center" vertical="center" wrapText="1"/>
    </xf>
    <xf numFmtId="3" fontId="3" fillId="4" borderId="18" xfId="0" applyNumberFormat="1"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0" xfId="0" applyFont="1" applyFill="1" applyBorder="1" applyAlignment="1">
      <alignment horizontal="right" vertical="center" wrapText="1"/>
    </xf>
    <xf numFmtId="0" fontId="6" fillId="4" borderId="4" xfId="0" applyFont="1" applyFill="1" applyBorder="1" applyAlignment="1">
      <alignment horizontal="right" vertical="center" wrapText="1"/>
    </xf>
    <xf numFmtId="0" fontId="3" fillId="5" borderId="4"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6" fillId="4" borderId="10" xfId="0" applyFont="1" applyFill="1" applyBorder="1" applyAlignment="1">
      <alignment horizontal="center" vertical="center" wrapText="1"/>
    </xf>
    <xf numFmtId="0" fontId="4" fillId="0" borderId="6" xfId="0" applyFont="1" applyBorder="1" applyAlignment="1">
      <alignment horizontal="right" vertical="center" wrapText="1"/>
    </xf>
    <xf numFmtId="0" fontId="4" fillId="0" borderId="7" xfId="0" applyFont="1" applyBorder="1" applyAlignment="1">
      <alignment horizontal="right" vertical="center" wrapText="1"/>
    </xf>
    <xf numFmtId="0" fontId="6" fillId="4" borderId="6" xfId="0" applyFont="1" applyFill="1" applyBorder="1" applyAlignment="1">
      <alignment horizontal="right" vertical="center" wrapText="1"/>
    </xf>
    <xf numFmtId="0" fontId="6" fillId="4" borderId="7" xfId="0" applyFont="1" applyFill="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3" fillId="4" borderId="4" xfId="0" applyFont="1" applyFill="1" applyBorder="1" applyAlignment="1">
      <alignment horizontal="right" vertical="center" wrapText="1"/>
    </xf>
    <xf numFmtId="0" fontId="5" fillId="6" borderId="6"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0" borderId="8" xfId="0" applyFont="1" applyBorder="1" applyAlignment="1">
      <alignment horizontal="right" vertical="center" wrapText="1"/>
    </xf>
    <xf numFmtId="0" fontId="4" fillId="0" borderId="8" xfId="0" applyFont="1" applyBorder="1" applyAlignment="1">
      <alignment horizontal="center" vertical="center" wrapText="1"/>
    </xf>
    <xf numFmtId="0" fontId="6" fillId="4" borderId="8"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8" xfId="0" applyFont="1" applyFill="1" applyBorder="1" applyAlignment="1">
      <alignment horizontal="right"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6" borderId="4" xfId="0" applyFont="1" applyFill="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data.gov.lv/dati/lv/dataset/zemes-sadalijums-zemes-lietosanas-veidos"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A8A12-36AF-4396-9B64-AA0912A946AF}">
  <dimension ref="A1:M711"/>
  <sheetViews>
    <sheetView tabSelected="1" zoomScale="73" zoomScaleNormal="73" workbookViewId="0">
      <pane ySplit="7" topLeftCell="A8" activePane="bottomLeft" state="frozen"/>
      <selection pane="bottomLeft" activeCell="A8" sqref="A8:H8"/>
    </sheetView>
  </sheetViews>
  <sheetFormatPr defaultColWidth="9.140625" defaultRowHeight="15" outlineLevelRow="1" outlineLevelCol="1" x14ac:dyDescent="0.25"/>
  <cols>
    <col min="1" max="1" width="7.42578125" style="55" customWidth="1"/>
    <col min="2" max="2" width="29.28515625" style="55" customWidth="1"/>
    <col min="3" max="3" width="15.140625" style="55" customWidth="1"/>
    <col min="4" max="4" width="27.7109375" style="55" customWidth="1"/>
    <col min="5" max="7" width="18.28515625" style="55" customWidth="1" outlineLevel="1"/>
    <col min="8" max="8" width="11.5703125" style="55" customWidth="1" outlineLevel="1"/>
    <col min="9" max="11" width="18.28515625" style="55" customWidth="1"/>
    <col min="12" max="12" width="20.28515625" style="55" customWidth="1"/>
    <col min="13" max="16384" width="9.140625" style="55"/>
  </cols>
  <sheetData>
    <row r="1" spans="1:12" outlineLevel="1" x14ac:dyDescent="0.25">
      <c r="L1" s="56" t="s">
        <v>675</v>
      </c>
    </row>
    <row r="2" spans="1:12" ht="13.9" outlineLevel="1" x14ac:dyDescent="0.25">
      <c r="L2" s="57" t="s">
        <v>455</v>
      </c>
    </row>
    <row r="3" spans="1:12" ht="13.9" outlineLevel="1" x14ac:dyDescent="0.25"/>
    <row r="4" spans="1:12" ht="16.5" outlineLevel="1" x14ac:dyDescent="0.25">
      <c r="C4" s="1" t="s">
        <v>877</v>
      </c>
    </row>
    <row r="5" spans="1:12" ht="13.9" outlineLevel="1" x14ac:dyDescent="0.25"/>
    <row r="6" spans="1:12" x14ac:dyDescent="0.25">
      <c r="A6" s="199" t="s">
        <v>611</v>
      </c>
      <c r="B6" s="199" t="s">
        <v>0</v>
      </c>
      <c r="C6" s="199" t="s">
        <v>1</v>
      </c>
      <c r="D6" s="200" t="s">
        <v>2</v>
      </c>
      <c r="E6" s="182" t="s">
        <v>3</v>
      </c>
      <c r="F6" s="184"/>
      <c r="G6" s="184"/>
      <c r="H6" s="185" t="s">
        <v>4</v>
      </c>
      <c r="I6" s="182" t="s">
        <v>676</v>
      </c>
      <c r="J6" s="183"/>
      <c r="K6" s="184"/>
      <c r="L6" s="185"/>
    </row>
    <row r="7" spans="1:12" x14ac:dyDescent="0.25">
      <c r="A7" s="199"/>
      <c r="B7" s="199"/>
      <c r="C7" s="199"/>
      <c r="D7" s="200"/>
      <c r="E7" s="69" t="s">
        <v>5</v>
      </c>
      <c r="F7" s="21" t="s">
        <v>6</v>
      </c>
      <c r="G7" s="22" t="s">
        <v>7</v>
      </c>
      <c r="H7" s="185"/>
      <c r="I7" s="69" t="s">
        <v>838</v>
      </c>
      <c r="J7" s="69" t="s">
        <v>5</v>
      </c>
      <c r="K7" s="21" t="s">
        <v>6</v>
      </c>
      <c r="L7" s="70" t="s">
        <v>7</v>
      </c>
    </row>
    <row r="8" spans="1:12" x14ac:dyDescent="0.25">
      <c r="A8" s="190" t="s">
        <v>8</v>
      </c>
      <c r="B8" s="190"/>
      <c r="C8" s="190"/>
      <c r="D8" s="190"/>
      <c r="E8" s="190"/>
      <c r="F8" s="190"/>
      <c r="G8" s="190"/>
      <c r="H8" s="191"/>
      <c r="I8" s="71"/>
      <c r="J8" s="134"/>
      <c r="K8" s="58"/>
      <c r="L8" s="72"/>
    </row>
    <row r="9" spans="1:12" ht="25.5" x14ac:dyDescent="0.25">
      <c r="A9" s="8"/>
      <c r="B9" s="9" t="s">
        <v>9</v>
      </c>
      <c r="C9" s="10" t="s">
        <v>10</v>
      </c>
      <c r="D9" s="9" t="s">
        <v>680</v>
      </c>
      <c r="E9" s="15">
        <v>84.6</v>
      </c>
      <c r="F9" s="15">
        <v>27.6</v>
      </c>
      <c r="G9" s="23">
        <v>112.2</v>
      </c>
      <c r="H9" s="64" t="s">
        <v>11</v>
      </c>
      <c r="I9" s="77"/>
      <c r="J9" s="137">
        <v>92</v>
      </c>
      <c r="K9" s="15"/>
      <c r="L9" s="74"/>
    </row>
    <row r="10" spans="1:12" ht="38.25" x14ac:dyDescent="0.25">
      <c r="A10" s="8"/>
      <c r="B10" s="9" t="s">
        <v>12</v>
      </c>
      <c r="C10" s="10" t="s">
        <v>13</v>
      </c>
      <c r="D10" s="9" t="s">
        <v>680</v>
      </c>
      <c r="E10" s="15">
        <v>833</v>
      </c>
      <c r="F10" s="15">
        <v>761</v>
      </c>
      <c r="G10" s="23">
        <v>1748</v>
      </c>
      <c r="H10" s="64" t="s">
        <v>14</v>
      </c>
      <c r="I10" s="77"/>
      <c r="J10" s="137">
        <v>1100</v>
      </c>
      <c r="K10" s="15"/>
      <c r="L10" s="74"/>
    </row>
    <row r="11" spans="1:12" ht="25.5" x14ac:dyDescent="0.25">
      <c r="A11" s="8"/>
      <c r="B11" s="9" t="s">
        <v>15</v>
      </c>
      <c r="C11" s="10" t="s">
        <v>10</v>
      </c>
      <c r="D11" s="9" t="s">
        <v>680</v>
      </c>
      <c r="E11" s="15">
        <v>73.7</v>
      </c>
      <c r="F11" s="15">
        <v>26.1</v>
      </c>
      <c r="G11" s="23">
        <v>99.8</v>
      </c>
      <c r="H11" s="64" t="s">
        <v>11</v>
      </c>
      <c r="I11" s="77"/>
      <c r="J11" s="137">
        <v>79.5</v>
      </c>
      <c r="K11" s="15"/>
      <c r="L11" s="74"/>
    </row>
    <row r="12" spans="1:12" ht="38.25" x14ac:dyDescent="0.25">
      <c r="A12" s="8"/>
      <c r="B12" s="9" t="s">
        <v>16</v>
      </c>
      <c r="C12" s="10" t="s">
        <v>13</v>
      </c>
      <c r="D12" s="9" t="s">
        <v>680</v>
      </c>
      <c r="E12" s="15">
        <v>810</v>
      </c>
      <c r="F12" s="15">
        <v>670</v>
      </c>
      <c r="G12" s="23">
        <v>1657</v>
      </c>
      <c r="H12" s="64" t="s">
        <v>14</v>
      </c>
      <c r="I12" s="77"/>
      <c r="J12" s="137">
        <v>978</v>
      </c>
      <c r="K12" s="15"/>
      <c r="L12" s="74"/>
    </row>
    <row r="13" spans="1:12" ht="25.5" x14ac:dyDescent="0.25">
      <c r="A13" s="8"/>
      <c r="B13" s="9" t="s">
        <v>17</v>
      </c>
      <c r="C13" s="10" t="s">
        <v>18</v>
      </c>
      <c r="D13" s="9" t="s">
        <v>680</v>
      </c>
      <c r="E13" s="15">
        <v>2120</v>
      </c>
      <c r="F13" s="15">
        <v>535</v>
      </c>
      <c r="G13" s="23">
        <v>2655</v>
      </c>
      <c r="H13" s="64" t="s">
        <v>14</v>
      </c>
      <c r="I13" s="77"/>
      <c r="J13" s="137">
        <v>2000</v>
      </c>
      <c r="K13" s="15"/>
      <c r="L13" s="74"/>
    </row>
    <row r="14" spans="1:12" ht="15.75" x14ac:dyDescent="0.25">
      <c r="A14" s="8"/>
      <c r="B14" s="9" t="s">
        <v>19</v>
      </c>
      <c r="C14" s="10" t="s">
        <v>18</v>
      </c>
      <c r="D14" s="9" t="s">
        <v>680</v>
      </c>
      <c r="E14" s="15">
        <v>2150</v>
      </c>
      <c r="F14" s="24" t="s">
        <v>33</v>
      </c>
      <c r="G14" s="23">
        <v>2150</v>
      </c>
      <c r="H14" s="64" t="s">
        <v>14</v>
      </c>
      <c r="I14" s="77"/>
      <c r="J14" s="137">
        <v>2150</v>
      </c>
      <c r="K14" s="15"/>
      <c r="L14" s="74"/>
    </row>
    <row r="15" spans="1:12" ht="25.5" x14ac:dyDescent="0.25">
      <c r="A15" s="8"/>
      <c r="B15" s="9" t="s">
        <v>20</v>
      </c>
      <c r="C15" s="10" t="s">
        <v>21</v>
      </c>
      <c r="D15" s="9" t="s">
        <v>677</v>
      </c>
      <c r="E15" s="12"/>
      <c r="F15" s="12"/>
      <c r="G15" s="25"/>
      <c r="H15" s="65"/>
      <c r="I15" s="77"/>
      <c r="J15" s="137"/>
      <c r="K15" s="12"/>
      <c r="L15" s="76"/>
    </row>
    <row r="16" spans="1:12" x14ac:dyDescent="0.25">
      <c r="A16" s="8"/>
      <c r="B16" s="13" t="s">
        <v>22</v>
      </c>
      <c r="C16" s="10"/>
      <c r="D16" s="9"/>
      <c r="E16" s="24" t="s">
        <v>33</v>
      </c>
      <c r="F16" s="24" t="s">
        <v>33</v>
      </c>
      <c r="G16" s="24" t="s">
        <v>33</v>
      </c>
      <c r="H16" s="65"/>
      <c r="I16" s="77"/>
      <c r="J16" s="137"/>
      <c r="K16" s="24"/>
      <c r="L16" s="78"/>
    </row>
    <row r="17" spans="1:12" x14ac:dyDescent="0.25">
      <c r="A17" s="8"/>
      <c r="B17" s="13" t="s">
        <v>23</v>
      </c>
      <c r="C17" s="10"/>
      <c r="D17" s="9"/>
      <c r="E17" s="24" t="s">
        <v>33</v>
      </c>
      <c r="F17" s="24" t="s">
        <v>33</v>
      </c>
      <c r="G17" s="24" t="s">
        <v>33</v>
      </c>
      <c r="H17" s="65"/>
      <c r="I17" s="77"/>
      <c r="J17" s="137"/>
      <c r="K17" s="24"/>
      <c r="L17" s="78"/>
    </row>
    <row r="18" spans="1:12" ht="153" x14ac:dyDescent="0.25">
      <c r="A18" s="8"/>
      <c r="B18" s="9" t="s">
        <v>24</v>
      </c>
      <c r="C18" s="10" t="s">
        <v>13</v>
      </c>
      <c r="D18" s="9" t="s">
        <v>678</v>
      </c>
      <c r="E18" s="15" t="s">
        <v>25</v>
      </c>
      <c r="F18" s="15">
        <v>1</v>
      </c>
      <c r="G18" s="23">
        <v>2</v>
      </c>
      <c r="H18" s="64" t="s">
        <v>14</v>
      </c>
      <c r="I18" s="73"/>
      <c r="J18" s="40" t="s">
        <v>936</v>
      </c>
      <c r="K18" s="15"/>
      <c r="L18" s="74"/>
    </row>
    <row r="19" spans="1:12" ht="25.5" outlineLevel="1" x14ac:dyDescent="0.25">
      <c r="A19" s="8"/>
      <c r="B19" s="26" t="s">
        <v>26</v>
      </c>
      <c r="C19" s="27" t="s">
        <v>21</v>
      </c>
      <c r="D19" s="26" t="s">
        <v>27</v>
      </c>
      <c r="E19" s="12"/>
      <c r="F19" s="12"/>
      <c r="G19" s="25"/>
      <c r="H19" s="65"/>
      <c r="I19" s="75"/>
      <c r="J19" s="136"/>
      <c r="K19" s="12"/>
      <c r="L19" s="76"/>
    </row>
    <row r="20" spans="1:12" outlineLevel="1" x14ac:dyDescent="0.25">
      <c r="A20" s="8"/>
      <c r="B20" s="28" t="s">
        <v>28</v>
      </c>
      <c r="C20" s="10"/>
      <c r="D20" s="9"/>
      <c r="E20" s="15">
        <v>82.1</v>
      </c>
      <c r="F20" s="15">
        <v>79</v>
      </c>
      <c r="G20" s="23">
        <v>80.900000000000006</v>
      </c>
      <c r="H20" s="64" t="s">
        <v>14</v>
      </c>
      <c r="I20" s="73"/>
      <c r="J20" s="15">
        <v>79</v>
      </c>
      <c r="K20" s="15">
        <v>78</v>
      </c>
      <c r="L20" s="74">
        <v>78</v>
      </c>
    </row>
    <row r="21" spans="1:12" outlineLevel="1" x14ac:dyDescent="0.25">
      <c r="A21" s="8"/>
      <c r="B21" s="28" t="s">
        <v>29</v>
      </c>
      <c r="C21" s="10"/>
      <c r="D21" s="9"/>
      <c r="E21" s="15">
        <v>14.2</v>
      </c>
      <c r="F21" s="15">
        <v>17.100000000000001</v>
      </c>
      <c r="G21" s="23">
        <v>15.3</v>
      </c>
      <c r="H21" s="64" t="s">
        <v>30</v>
      </c>
      <c r="I21" s="73"/>
      <c r="J21" s="15">
        <v>16</v>
      </c>
      <c r="K21" s="15">
        <v>15</v>
      </c>
      <c r="L21" s="74">
        <v>16</v>
      </c>
    </row>
    <row r="22" spans="1:12" ht="38.25" outlineLevel="1" x14ac:dyDescent="0.25">
      <c r="A22" s="8"/>
      <c r="B22" s="26" t="s">
        <v>31</v>
      </c>
      <c r="C22" s="27" t="s">
        <v>21</v>
      </c>
      <c r="D22" s="26" t="s">
        <v>27</v>
      </c>
      <c r="E22" s="12"/>
      <c r="F22" s="12"/>
      <c r="G22" s="25"/>
      <c r="H22" s="65"/>
      <c r="I22" s="75"/>
      <c r="J22" s="136"/>
      <c r="K22" s="12"/>
      <c r="L22" s="76"/>
    </row>
    <row r="23" spans="1:12" outlineLevel="1" x14ac:dyDescent="0.25">
      <c r="A23" s="8"/>
      <c r="B23" s="28" t="s">
        <v>28</v>
      </c>
      <c r="C23" s="10"/>
      <c r="D23" s="9"/>
      <c r="E23" s="15">
        <v>68.2</v>
      </c>
      <c r="F23" s="15">
        <v>53.2</v>
      </c>
      <c r="G23" s="23">
        <v>62.7</v>
      </c>
      <c r="H23" s="64" t="s">
        <v>14</v>
      </c>
      <c r="I23" s="73"/>
      <c r="J23" s="135">
        <v>68</v>
      </c>
      <c r="K23" s="15">
        <v>47</v>
      </c>
      <c r="L23" s="74">
        <v>61</v>
      </c>
    </row>
    <row r="24" spans="1:12" outlineLevel="1" x14ac:dyDescent="0.25">
      <c r="A24" s="8"/>
      <c r="B24" s="28" t="s">
        <v>29</v>
      </c>
      <c r="C24" s="10"/>
      <c r="D24" s="9"/>
      <c r="E24" s="15">
        <v>22</v>
      </c>
      <c r="F24" s="15">
        <v>32.5</v>
      </c>
      <c r="G24" s="23">
        <v>25.8</v>
      </c>
      <c r="H24" s="64" t="s">
        <v>30</v>
      </c>
      <c r="I24" s="73"/>
      <c r="J24" s="135">
        <v>23</v>
      </c>
      <c r="K24" s="15">
        <v>35</v>
      </c>
      <c r="L24" s="74">
        <v>28</v>
      </c>
    </row>
    <row r="25" spans="1:12" ht="38.25" outlineLevel="1" x14ac:dyDescent="0.25">
      <c r="A25" s="8"/>
      <c r="B25" s="26" t="s">
        <v>32</v>
      </c>
      <c r="C25" s="27" t="s">
        <v>21</v>
      </c>
      <c r="D25" s="26" t="s">
        <v>27</v>
      </c>
      <c r="E25" s="12"/>
      <c r="F25" s="12"/>
      <c r="G25" s="25"/>
      <c r="H25" s="65"/>
      <c r="I25" s="75"/>
      <c r="J25" s="136"/>
      <c r="K25" s="12"/>
      <c r="L25" s="76"/>
    </row>
    <row r="26" spans="1:12" outlineLevel="1" x14ac:dyDescent="0.25">
      <c r="A26" s="8"/>
      <c r="B26" s="28" t="s">
        <v>28</v>
      </c>
      <c r="C26" s="10"/>
      <c r="D26" s="9"/>
      <c r="E26" s="15" t="s">
        <v>33</v>
      </c>
      <c r="F26" s="15" t="s">
        <v>33</v>
      </c>
      <c r="G26" s="15" t="s">
        <v>33</v>
      </c>
      <c r="H26" s="64" t="s">
        <v>14</v>
      </c>
      <c r="I26" s="73"/>
      <c r="J26" s="135">
        <v>77</v>
      </c>
      <c r="K26" s="15">
        <v>52</v>
      </c>
      <c r="L26" s="74">
        <v>68</v>
      </c>
    </row>
    <row r="27" spans="1:12" outlineLevel="1" x14ac:dyDescent="0.25">
      <c r="A27" s="8"/>
      <c r="B27" s="28" t="s">
        <v>29</v>
      </c>
      <c r="C27" s="10"/>
      <c r="D27" s="9"/>
      <c r="E27" s="15" t="s">
        <v>33</v>
      </c>
      <c r="F27" s="15" t="s">
        <v>33</v>
      </c>
      <c r="G27" s="15" t="s">
        <v>33</v>
      </c>
      <c r="H27" s="64" t="s">
        <v>30</v>
      </c>
      <c r="I27" s="73"/>
      <c r="J27" s="135">
        <v>16</v>
      </c>
      <c r="K27" s="15">
        <v>27</v>
      </c>
      <c r="L27" s="74">
        <v>20</v>
      </c>
    </row>
    <row r="28" spans="1:12" x14ac:dyDescent="0.25">
      <c r="A28" s="190" t="s">
        <v>34</v>
      </c>
      <c r="B28" s="190"/>
      <c r="C28" s="190"/>
      <c r="D28" s="190"/>
      <c r="E28" s="190"/>
      <c r="F28" s="190"/>
      <c r="G28" s="190"/>
      <c r="H28" s="191"/>
      <c r="I28" s="71"/>
      <c r="J28" s="134"/>
      <c r="K28" s="58"/>
      <c r="L28" s="72"/>
    </row>
    <row r="29" spans="1:12" ht="25.5" x14ac:dyDescent="0.25">
      <c r="A29" s="8"/>
      <c r="B29" s="9" t="s">
        <v>689</v>
      </c>
      <c r="C29" s="10" t="s">
        <v>35</v>
      </c>
      <c r="D29" s="9" t="s">
        <v>679</v>
      </c>
      <c r="E29" s="12"/>
      <c r="F29" s="12"/>
      <c r="G29" s="25"/>
      <c r="H29" s="65"/>
      <c r="I29" s="75"/>
      <c r="J29" s="136"/>
      <c r="K29" s="12"/>
      <c r="L29" s="76"/>
    </row>
    <row r="30" spans="1:12" x14ac:dyDescent="0.25">
      <c r="A30" s="8"/>
      <c r="B30" s="13" t="s">
        <v>13</v>
      </c>
      <c r="C30" s="10"/>
      <c r="D30" s="9"/>
      <c r="E30" s="15">
        <v>6925</v>
      </c>
      <c r="F30" s="15">
        <v>5410</v>
      </c>
      <c r="G30" s="23">
        <f>E30+F30</f>
        <v>12335</v>
      </c>
      <c r="H30" s="64" t="s">
        <v>14</v>
      </c>
      <c r="I30" s="73"/>
      <c r="J30" s="135">
        <v>6925</v>
      </c>
      <c r="K30" s="15">
        <v>5410</v>
      </c>
      <c r="L30" s="74">
        <f>I30+J30+K30</f>
        <v>12335</v>
      </c>
    </row>
    <row r="31" spans="1:12" x14ac:dyDescent="0.25">
      <c r="A31" s="8"/>
      <c r="B31" s="13" t="s">
        <v>21</v>
      </c>
      <c r="C31" s="10"/>
      <c r="D31" s="9"/>
      <c r="E31" s="15">
        <v>58</v>
      </c>
      <c r="F31" s="15">
        <v>52</v>
      </c>
      <c r="G31" s="23">
        <f>E31+F31</f>
        <v>110</v>
      </c>
      <c r="H31" s="64" t="s">
        <v>14</v>
      </c>
      <c r="I31" s="73"/>
      <c r="J31" s="135">
        <v>58</v>
      </c>
      <c r="K31" s="15">
        <v>52</v>
      </c>
      <c r="L31" s="74">
        <f>I31+J31+K31</f>
        <v>110</v>
      </c>
    </row>
    <row r="32" spans="1:12" ht="89.25" x14ac:dyDescent="0.25">
      <c r="A32" s="8"/>
      <c r="B32" s="9" t="s">
        <v>36</v>
      </c>
      <c r="C32" s="10" t="s">
        <v>13</v>
      </c>
      <c r="D32" s="9" t="s">
        <v>679</v>
      </c>
      <c r="E32" s="15">
        <v>14</v>
      </c>
      <c r="F32" s="15" t="s">
        <v>37</v>
      </c>
      <c r="G32" s="23">
        <v>16</v>
      </c>
      <c r="H32" s="64" t="s">
        <v>11</v>
      </c>
      <c r="I32" s="73"/>
      <c r="J32" s="135">
        <v>14</v>
      </c>
      <c r="K32" s="15" t="s">
        <v>893</v>
      </c>
      <c r="L32" s="74">
        <v>16</v>
      </c>
    </row>
    <row r="33" spans="1:12" ht="25.5" x14ac:dyDescent="0.25">
      <c r="A33" s="8"/>
      <c r="B33" s="9" t="s">
        <v>38</v>
      </c>
      <c r="C33" s="10" t="s">
        <v>13</v>
      </c>
      <c r="D33" s="9" t="s">
        <v>679</v>
      </c>
      <c r="E33" s="15">
        <v>0</v>
      </c>
      <c r="F33" s="15">
        <v>2</v>
      </c>
      <c r="G33" s="23">
        <v>2</v>
      </c>
      <c r="H33" s="64" t="s">
        <v>30</v>
      </c>
      <c r="I33" s="73"/>
      <c r="J33" s="135">
        <v>0</v>
      </c>
      <c r="K33" s="15">
        <v>2</v>
      </c>
      <c r="L33" s="74">
        <f>I33+J33+K33</f>
        <v>2</v>
      </c>
    </row>
    <row r="34" spans="1:12" ht="25.5" x14ac:dyDescent="0.25">
      <c r="A34" s="8"/>
      <c r="B34" s="9" t="s">
        <v>39</v>
      </c>
      <c r="C34" s="10" t="s">
        <v>10</v>
      </c>
      <c r="D34" s="9" t="s">
        <v>917</v>
      </c>
      <c r="E34" s="24" t="s">
        <v>33</v>
      </c>
      <c r="F34" s="15">
        <v>15.125999999999999</v>
      </c>
      <c r="G34" s="23">
        <v>15.125999999999999</v>
      </c>
      <c r="H34" s="65"/>
      <c r="I34" s="73"/>
      <c r="J34" s="135">
        <v>16.8</v>
      </c>
      <c r="K34" s="24">
        <v>15.125999999999999</v>
      </c>
      <c r="L34" s="74">
        <f>I34+J34+K34</f>
        <v>31.926000000000002</v>
      </c>
    </row>
    <row r="35" spans="1:12" ht="13.9" x14ac:dyDescent="0.25">
      <c r="A35" s="8"/>
      <c r="B35" s="13" t="s">
        <v>40</v>
      </c>
      <c r="C35" s="10"/>
      <c r="D35" s="9"/>
      <c r="E35" s="24" t="s">
        <v>33</v>
      </c>
      <c r="F35" s="24" t="s">
        <v>33</v>
      </c>
      <c r="G35" s="24" t="s">
        <v>33</v>
      </c>
      <c r="H35" s="65"/>
      <c r="I35" s="77"/>
      <c r="J35" s="137" t="s">
        <v>894</v>
      </c>
      <c r="K35" s="137" t="s">
        <v>894</v>
      </c>
      <c r="L35" s="78"/>
    </row>
    <row r="36" spans="1:12" x14ac:dyDescent="0.25">
      <c r="A36" s="8"/>
      <c r="B36" s="13" t="s">
        <v>41</v>
      </c>
      <c r="C36" s="10"/>
      <c r="D36" s="9"/>
      <c r="E36" s="24" t="s">
        <v>33</v>
      </c>
      <c r="F36" s="24" t="s">
        <v>33</v>
      </c>
      <c r="G36" s="24" t="s">
        <v>33</v>
      </c>
      <c r="H36" s="65"/>
      <c r="I36" s="77"/>
      <c r="J36" s="137" t="s">
        <v>894</v>
      </c>
      <c r="K36" s="137" t="s">
        <v>894</v>
      </c>
      <c r="L36" s="78"/>
    </row>
    <row r="37" spans="1:12" x14ac:dyDescent="0.25">
      <c r="A37" s="190" t="s">
        <v>42</v>
      </c>
      <c r="B37" s="190"/>
      <c r="C37" s="190"/>
      <c r="D37" s="190"/>
      <c r="E37" s="190"/>
      <c r="F37" s="190"/>
      <c r="G37" s="190"/>
      <c r="H37" s="191"/>
      <c r="I37" s="71"/>
      <c r="J37" s="134"/>
      <c r="K37" s="58"/>
      <c r="L37" s="72"/>
    </row>
    <row r="38" spans="1:12" x14ac:dyDescent="0.25">
      <c r="A38" s="8"/>
      <c r="B38" s="9" t="s">
        <v>43</v>
      </c>
      <c r="C38" s="10" t="s">
        <v>44</v>
      </c>
      <c r="D38" s="9" t="s">
        <v>45</v>
      </c>
      <c r="E38" s="12"/>
      <c r="F38" s="12"/>
      <c r="G38" s="25"/>
      <c r="H38" s="65"/>
      <c r="I38" s="75"/>
      <c r="J38" s="136"/>
      <c r="K38" s="12"/>
      <c r="L38" s="76"/>
    </row>
    <row r="39" spans="1:12" ht="25.5" x14ac:dyDescent="0.25">
      <c r="A39" s="8"/>
      <c r="B39" s="13" t="s">
        <v>46</v>
      </c>
      <c r="C39" s="10"/>
      <c r="D39" s="9"/>
      <c r="E39" s="12"/>
      <c r="F39" s="12"/>
      <c r="G39" s="29">
        <v>26859</v>
      </c>
      <c r="H39" s="64" t="s">
        <v>30</v>
      </c>
      <c r="I39" s="75"/>
      <c r="J39" s="136"/>
      <c r="K39" s="12"/>
      <c r="L39" s="80">
        <v>26298</v>
      </c>
    </row>
    <row r="40" spans="1:12" ht="25.5" x14ac:dyDescent="0.25">
      <c r="A40" s="8"/>
      <c r="B40" s="13" t="s">
        <v>47</v>
      </c>
      <c r="C40" s="10"/>
      <c r="D40" s="9"/>
      <c r="E40" s="12"/>
      <c r="F40" s="12"/>
      <c r="G40" s="29">
        <v>14259</v>
      </c>
      <c r="H40" s="64" t="s">
        <v>30</v>
      </c>
      <c r="I40" s="75"/>
      <c r="J40" s="136"/>
      <c r="K40" s="12"/>
      <c r="L40" s="80">
        <v>14062</v>
      </c>
    </row>
    <row r="41" spans="1:12" ht="25.5" x14ac:dyDescent="0.25">
      <c r="A41" s="8"/>
      <c r="B41" s="13" t="s">
        <v>48</v>
      </c>
      <c r="C41" s="10"/>
      <c r="D41" s="9"/>
      <c r="E41" s="12"/>
      <c r="F41" s="12"/>
      <c r="G41" s="29">
        <v>13237</v>
      </c>
      <c r="H41" s="64" t="s">
        <v>30</v>
      </c>
      <c r="I41" s="75"/>
      <c r="J41" s="136"/>
      <c r="K41" s="12"/>
      <c r="L41" s="80">
        <v>13491</v>
      </c>
    </row>
    <row r="42" spans="1:12" x14ac:dyDescent="0.25">
      <c r="A42" s="8"/>
      <c r="B42" s="9" t="s">
        <v>49</v>
      </c>
      <c r="C42" s="10" t="s">
        <v>10</v>
      </c>
      <c r="D42" s="9" t="s">
        <v>679</v>
      </c>
      <c r="E42" s="15">
        <v>151</v>
      </c>
      <c r="F42" s="15">
        <v>162.44999999999999</v>
      </c>
      <c r="G42" s="23">
        <v>313.02</v>
      </c>
      <c r="H42" s="64" t="s">
        <v>14</v>
      </c>
      <c r="I42" s="73"/>
      <c r="J42" s="135"/>
      <c r="K42" s="15"/>
      <c r="L42" s="74"/>
    </row>
    <row r="43" spans="1:12" x14ac:dyDescent="0.25">
      <c r="A43" s="8"/>
      <c r="B43" s="13" t="s">
        <v>50</v>
      </c>
      <c r="C43" s="10"/>
      <c r="D43" s="9"/>
      <c r="E43" s="15">
        <v>50.2</v>
      </c>
      <c r="F43" s="15">
        <v>63.38</v>
      </c>
      <c r="G43" s="23">
        <v>113.58</v>
      </c>
      <c r="H43" s="64" t="s">
        <v>14</v>
      </c>
      <c r="I43" s="73"/>
      <c r="J43" s="135"/>
      <c r="K43" s="15"/>
      <c r="L43" s="74"/>
    </row>
    <row r="44" spans="1:12" x14ac:dyDescent="0.25">
      <c r="A44" s="8"/>
      <c r="B44" s="13" t="s">
        <v>51</v>
      </c>
      <c r="C44" s="10"/>
      <c r="D44" s="9"/>
      <c r="E44" s="15">
        <v>97.56</v>
      </c>
      <c r="F44" s="15">
        <v>99.07</v>
      </c>
      <c r="G44" s="23">
        <v>196.63</v>
      </c>
      <c r="H44" s="64" t="s">
        <v>30</v>
      </c>
      <c r="I44" s="73"/>
      <c r="J44" s="135"/>
      <c r="K44" s="15"/>
      <c r="L44" s="74"/>
    </row>
    <row r="45" spans="1:12" x14ac:dyDescent="0.25">
      <c r="A45" s="8"/>
      <c r="B45" s="13" t="s">
        <v>52</v>
      </c>
      <c r="C45" s="10"/>
      <c r="D45" s="9"/>
      <c r="E45" s="15">
        <v>2.81</v>
      </c>
      <c r="F45" s="15">
        <v>0</v>
      </c>
      <c r="G45" s="23">
        <v>2.81</v>
      </c>
      <c r="H45" s="64" t="s">
        <v>14</v>
      </c>
      <c r="I45" s="73"/>
      <c r="J45" s="135"/>
      <c r="K45" s="15"/>
      <c r="L45" s="74"/>
    </row>
    <row r="46" spans="1:12" ht="25.5" x14ac:dyDescent="0.25">
      <c r="A46" s="8"/>
      <c r="B46" s="9" t="s">
        <v>53</v>
      </c>
      <c r="C46" s="10" t="s">
        <v>10</v>
      </c>
      <c r="D46" s="9" t="s">
        <v>679</v>
      </c>
      <c r="E46" s="12"/>
      <c r="F46" s="12"/>
      <c r="G46" s="25"/>
      <c r="H46" s="65"/>
      <c r="I46" s="75"/>
      <c r="J46" s="136"/>
      <c r="K46" s="12"/>
      <c r="L46" s="76"/>
    </row>
    <row r="47" spans="1:12" x14ac:dyDescent="0.25">
      <c r="A47" s="8"/>
      <c r="B47" s="13" t="s">
        <v>54</v>
      </c>
      <c r="C47" s="10"/>
      <c r="D47" s="9"/>
      <c r="E47" s="15">
        <v>24.9</v>
      </c>
      <c r="F47" s="15">
        <v>10.27</v>
      </c>
      <c r="G47" s="23">
        <v>35.17</v>
      </c>
      <c r="H47" s="64" t="s">
        <v>14</v>
      </c>
      <c r="I47" s="73"/>
      <c r="J47" s="135"/>
      <c r="K47" s="15"/>
      <c r="L47" s="74"/>
    </row>
    <row r="48" spans="1:12" x14ac:dyDescent="0.25">
      <c r="A48" s="8"/>
      <c r="B48" s="13" t="s">
        <v>55</v>
      </c>
      <c r="C48" s="10"/>
      <c r="D48" s="9"/>
      <c r="E48" s="24" t="s">
        <v>33</v>
      </c>
      <c r="F48" s="15">
        <v>10.27</v>
      </c>
      <c r="G48" s="23">
        <v>10.27</v>
      </c>
      <c r="H48" s="64" t="s">
        <v>14</v>
      </c>
      <c r="I48" s="73"/>
      <c r="J48" s="135"/>
      <c r="K48" s="15"/>
      <c r="L48" s="78"/>
    </row>
    <row r="49" spans="1:12" x14ac:dyDescent="0.25">
      <c r="A49" s="8"/>
      <c r="B49" s="9" t="s">
        <v>56</v>
      </c>
      <c r="C49" s="10" t="s">
        <v>10</v>
      </c>
      <c r="D49" s="9" t="s">
        <v>679</v>
      </c>
      <c r="E49" s="12"/>
      <c r="F49" s="12"/>
      <c r="G49" s="25"/>
      <c r="H49" s="65"/>
      <c r="I49" s="75"/>
      <c r="J49" s="136"/>
      <c r="K49" s="12"/>
      <c r="L49" s="76"/>
    </row>
    <row r="50" spans="1:12" x14ac:dyDescent="0.25">
      <c r="A50" s="8"/>
      <c r="B50" s="13" t="s">
        <v>54</v>
      </c>
      <c r="C50" s="10"/>
      <c r="D50" s="9"/>
      <c r="E50" s="15">
        <v>16.899999999999999</v>
      </c>
      <c r="F50" s="15">
        <v>3.33</v>
      </c>
      <c r="G50" s="23">
        <v>20.23</v>
      </c>
      <c r="H50" s="64" t="s">
        <v>14</v>
      </c>
      <c r="I50" s="73"/>
      <c r="J50" s="135"/>
      <c r="K50" s="15"/>
      <c r="L50" s="74"/>
    </row>
    <row r="51" spans="1:12" x14ac:dyDescent="0.25">
      <c r="A51" s="8"/>
      <c r="B51" s="13" t="s">
        <v>55</v>
      </c>
      <c r="C51" s="10"/>
      <c r="D51" s="9"/>
      <c r="E51" s="24" t="s">
        <v>33</v>
      </c>
      <c r="F51" s="15">
        <v>3.33</v>
      </c>
      <c r="G51" s="23">
        <v>3.33</v>
      </c>
      <c r="H51" s="64" t="s">
        <v>14</v>
      </c>
      <c r="I51" s="73"/>
      <c r="J51" s="135"/>
      <c r="K51" s="15"/>
      <c r="L51" s="78"/>
    </row>
    <row r="52" spans="1:12" ht="25.5" x14ac:dyDescent="0.25">
      <c r="A52" s="8"/>
      <c r="B52" s="9" t="s">
        <v>57</v>
      </c>
      <c r="C52" s="10" t="s">
        <v>13</v>
      </c>
      <c r="D52" s="9" t="s">
        <v>679</v>
      </c>
      <c r="E52" s="15">
        <v>3</v>
      </c>
      <c r="F52" s="15">
        <v>0</v>
      </c>
      <c r="G52" s="23">
        <v>3</v>
      </c>
      <c r="H52" s="64" t="s">
        <v>14</v>
      </c>
      <c r="I52" s="73"/>
      <c r="J52" s="135"/>
      <c r="K52" s="15"/>
      <c r="L52" s="74"/>
    </row>
    <row r="53" spans="1:12" ht="153" x14ac:dyDescent="0.25">
      <c r="A53" s="8"/>
      <c r="B53" s="9" t="s">
        <v>58</v>
      </c>
      <c r="C53" s="10" t="s">
        <v>13</v>
      </c>
      <c r="D53" s="9" t="s">
        <v>639</v>
      </c>
      <c r="E53" s="15" t="s">
        <v>59</v>
      </c>
      <c r="F53" s="15" t="s">
        <v>60</v>
      </c>
      <c r="G53" s="23">
        <v>9</v>
      </c>
      <c r="H53" s="64" t="s">
        <v>14</v>
      </c>
      <c r="I53" s="73"/>
      <c r="J53" s="135" t="s">
        <v>59</v>
      </c>
      <c r="K53" s="15" t="s">
        <v>60</v>
      </c>
      <c r="L53" s="74">
        <v>9</v>
      </c>
    </row>
    <row r="54" spans="1:12" x14ac:dyDescent="0.25">
      <c r="A54" s="8"/>
      <c r="B54" s="9" t="s">
        <v>61</v>
      </c>
      <c r="C54" s="10" t="s">
        <v>13</v>
      </c>
      <c r="D54" s="9" t="s">
        <v>679</v>
      </c>
      <c r="E54" s="15">
        <v>0</v>
      </c>
      <c r="F54" s="15">
        <v>0</v>
      </c>
      <c r="G54" s="23">
        <v>0</v>
      </c>
      <c r="H54" s="64" t="s">
        <v>14</v>
      </c>
      <c r="I54" s="73"/>
      <c r="J54" s="135">
        <v>0</v>
      </c>
      <c r="K54" s="15">
        <v>0</v>
      </c>
      <c r="L54" s="74">
        <v>0</v>
      </c>
    </row>
    <row r="55" spans="1:12" x14ac:dyDescent="0.25">
      <c r="A55" s="8"/>
      <c r="B55" s="9" t="s">
        <v>62</v>
      </c>
      <c r="C55" s="10" t="s">
        <v>13</v>
      </c>
      <c r="D55" s="9" t="s">
        <v>679</v>
      </c>
      <c r="E55" s="15">
        <v>1</v>
      </c>
      <c r="F55" s="15">
        <v>0</v>
      </c>
      <c r="G55" s="23">
        <v>1</v>
      </c>
      <c r="H55" s="64" t="s">
        <v>14</v>
      </c>
      <c r="I55" s="73"/>
      <c r="J55" s="135"/>
      <c r="K55" s="15"/>
      <c r="L55" s="74"/>
    </row>
    <row r="56" spans="1:12" ht="38.25" x14ac:dyDescent="0.25">
      <c r="A56" s="8"/>
      <c r="B56" s="9" t="s">
        <v>63</v>
      </c>
      <c r="C56" s="10" t="s">
        <v>13</v>
      </c>
      <c r="D56" s="9" t="s">
        <v>679</v>
      </c>
      <c r="E56" s="15" t="s">
        <v>64</v>
      </c>
      <c r="F56" s="15">
        <v>6</v>
      </c>
      <c r="G56" s="23">
        <v>10</v>
      </c>
      <c r="H56" s="64" t="s">
        <v>14</v>
      </c>
      <c r="I56" s="73"/>
      <c r="J56" s="135"/>
      <c r="K56" s="15"/>
      <c r="L56" s="74"/>
    </row>
    <row r="57" spans="1:12" ht="25.5" x14ac:dyDescent="0.25">
      <c r="A57" s="8"/>
      <c r="B57" s="9" t="s">
        <v>65</v>
      </c>
      <c r="C57" s="10" t="s">
        <v>13</v>
      </c>
      <c r="D57" s="9" t="s">
        <v>66</v>
      </c>
      <c r="E57" s="12"/>
      <c r="F57" s="12"/>
      <c r="G57" s="25"/>
      <c r="H57" s="65"/>
      <c r="I57" s="75"/>
      <c r="J57" s="136"/>
      <c r="K57" s="12"/>
      <c r="L57" s="76"/>
    </row>
    <row r="58" spans="1:12" x14ac:dyDescent="0.25">
      <c r="A58" s="8"/>
      <c r="B58" s="13" t="s">
        <v>67</v>
      </c>
      <c r="C58" s="10"/>
      <c r="D58" s="9"/>
      <c r="E58" s="15">
        <v>10</v>
      </c>
      <c r="F58" s="15">
        <v>2</v>
      </c>
      <c r="G58" s="23">
        <v>12</v>
      </c>
      <c r="H58" s="64" t="s">
        <v>14</v>
      </c>
      <c r="I58" s="73"/>
      <c r="J58" s="135"/>
      <c r="K58" s="15"/>
      <c r="L58" s="74"/>
    </row>
    <row r="59" spans="1:12" x14ac:dyDescent="0.25">
      <c r="A59" s="8"/>
      <c r="B59" s="13" t="s">
        <v>68</v>
      </c>
      <c r="C59" s="10"/>
      <c r="D59" s="9"/>
      <c r="E59" s="15" t="s">
        <v>69</v>
      </c>
      <c r="F59" s="15">
        <v>1</v>
      </c>
      <c r="G59" s="23">
        <v>1</v>
      </c>
      <c r="H59" s="64" t="s">
        <v>11</v>
      </c>
      <c r="I59" s="81"/>
      <c r="J59" s="138"/>
      <c r="K59" s="15"/>
      <c r="L59" s="74"/>
    </row>
    <row r="60" spans="1:12" ht="25.5" x14ac:dyDescent="0.25">
      <c r="A60" s="8"/>
      <c r="B60" s="9" t="s">
        <v>70</v>
      </c>
      <c r="C60" s="10" t="s">
        <v>13</v>
      </c>
      <c r="D60" s="9" t="s">
        <v>66</v>
      </c>
      <c r="E60" s="12"/>
      <c r="F60" s="12"/>
      <c r="G60" s="25"/>
      <c r="H60" s="65"/>
      <c r="I60" s="75"/>
      <c r="J60" s="136"/>
      <c r="K60" s="12"/>
      <c r="L60" s="76"/>
    </row>
    <row r="61" spans="1:12" x14ac:dyDescent="0.25">
      <c r="A61" s="8"/>
      <c r="B61" s="13" t="s">
        <v>67</v>
      </c>
      <c r="C61" s="10"/>
      <c r="D61" s="9"/>
      <c r="E61" s="20">
        <v>883566</v>
      </c>
      <c r="F61" s="24" t="s">
        <v>33</v>
      </c>
      <c r="G61" s="24" t="s">
        <v>33</v>
      </c>
      <c r="H61" s="64" t="s">
        <v>14</v>
      </c>
      <c r="I61" s="77"/>
      <c r="J61" s="137"/>
      <c r="K61" s="24"/>
      <c r="L61" s="78"/>
    </row>
    <row r="62" spans="1:12" x14ac:dyDescent="0.25">
      <c r="A62" s="8"/>
      <c r="B62" s="13" t="s">
        <v>68</v>
      </c>
      <c r="C62" s="10"/>
      <c r="D62" s="9"/>
      <c r="E62" s="15" t="s">
        <v>69</v>
      </c>
      <c r="F62" s="24" t="s">
        <v>33</v>
      </c>
      <c r="G62" s="24" t="s">
        <v>33</v>
      </c>
      <c r="H62" s="64" t="s">
        <v>11</v>
      </c>
      <c r="I62" s="77"/>
      <c r="J62" s="137"/>
      <c r="K62" s="24"/>
      <c r="L62" s="78"/>
    </row>
    <row r="63" spans="1:12" ht="25.5" outlineLevel="1" x14ac:dyDescent="0.25">
      <c r="A63" s="8"/>
      <c r="B63" s="26" t="s">
        <v>71</v>
      </c>
      <c r="C63" s="27" t="s">
        <v>21</v>
      </c>
      <c r="D63" s="26" t="s">
        <v>27</v>
      </c>
      <c r="E63" s="12"/>
      <c r="F63" s="12"/>
      <c r="G63" s="25"/>
      <c r="H63" s="65"/>
      <c r="I63" s="75"/>
      <c r="J63" s="136"/>
      <c r="K63" s="12"/>
      <c r="L63" s="76"/>
    </row>
    <row r="64" spans="1:12" outlineLevel="1" x14ac:dyDescent="0.25">
      <c r="A64" s="8"/>
      <c r="B64" s="28" t="s">
        <v>28</v>
      </c>
      <c r="C64" s="10"/>
      <c r="D64" s="9"/>
      <c r="E64" s="15">
        <v>45.8</v>
      </c>
      <c r="F64" s="15">
        <v>44.7</v>
      </c>
      <c r="G64" s="23">
        <v>45.4</v>
      </c>
      <c r="H64" s="64" t="s">
        <v>14</v>
      </c>
      <c r="I64" s="73"/>
      <c r="J64" s="135">
        <v>47</v>
      </c>
      <c r="K64" s="15">
        <v>42</v>
      </c>
      <c r="L64" s="74">
        <v>45</v>
      </c>
    </row>
    <row r="65" spans="1:12" outlineLevel="1" x14ac:dyDescent="0.25">
      <c r="A65" s="8"/>
      <c r="B65" s="28" t="s">
        <v>29</v>
      </c>
      <c r="C65" s="10"/>
      <c r="D65" s="9"/>
      <c r="E65" s="15">
        <v>52.7</v>
      </c>
      <c r="F65" s="15">
        <v>53.2</v>
      </c>
      <c r="G65" s="23">
        <v>52.9</v>
      </c>
      <c r="H65" s="64" t="s">
        <v>30</v>
      </c>
      <c r="I65" s="73"/>
      <c r="J65" s="135">
        <v>53</v>
      </c>
      <c r="K65" s="15">
        <v>56</v>
      </c>
      <c r="L65" s="74">
        <v>54</v>
      </c>
    </row>
    <row r="66" spans="1:12" ht="25.5" outlineLevel="1" x14ac:dyDescent="0.25">
      <c r="A66" s="8"/>
      <c r="B66" s="26" t="s">
        <v>72</v>
      </c>
      <c r="C66" s="27" t="s">
        <v>21</v>
      </c>
      <c r="D66" s="26" t="s">
        <v>27</v>
      </c>
      <c r="E66" s="12"/>
      <c r="F66" s="12"/>
      <c r="G66" s="25"/>
      <c r="H66" s="65"/>
      <c r="I66" s="75"/>
      <c r="J66" s="136"/>
      <c r="K66" s="12"/>
      <c r="L66" s="76"/>
    </row>
    <row r="67" spans="1:12" outlineLevel="1" x14ac:dyDescent="0.25">
      <c r="A67" s="8"/>
      <c r="B67" s="28" t="s">
        <v>28</v>
      </c>
      <c r="C67" s="10"/>
      <c r="D67" s="9"/>
      <c r="E67" s="15">
        <v>40.1</v>
      </c>
      <c r="F67" s="15">
        <v>34.5</v>
      </c>
      <c r="G67" s="23">
        <v>38.1</v>
      </c>
      <c r="H67" s="64" t="s">
        <v>14</v>
      </c>
      <c r="I67" s="73"/>
      <c r="J67" s="135">
        <v>43</v>
      </c>
      <c r="K67" s="15">
        <v>22</v>
      </c>
      <c r="L67" s="74">
        <v>35</v>
      </c>
    </row>
    <row r="68" spans="1:12" outlineLevel="1" x14ac:dyDescent="0.25">
      <c r="A68" s="8"/>
      <c r="B68" s="28" t="s">
        <v>29</v>
      </c>
      <c r="C68" s="10"/>
      <c r="D68" s="9"/>
      <c r="E68" s="15">
        <v>56.8</v>
      </c>
      <c r="F68" s="15">
        <v>60.3</v>
      </c>
      <c r="G68" s="23">
        <v>58.1</v>
      </c>
      <c r="H68" s="64" t="s">
        <v>30</v>
      </c>
      <c r="I68" s="73"/>
      <c r="J68" s="135">
        <v>55</v>
      </c>
      <c r="K68" s="15">
        <v>70</v>
      </c>
      <c r="L68" s="74">
        <v>60</v>
      </c>
    </row>
    <row r="69" spans="1:12" ht="38.25" outlineLevel="1" x14ac:dyDescent="0.25">
      <c r="A69" s="8"/>
      <c r="B69" s="26" t="s">
        <v>73</v>
      </c>
      <c r="C69" s="27" t="s">
        <v>21</v>
      </c>
      <c r="D69" s="26" t="s">
        <v>27</v>
      </c>
      <c r="E69" s="12"/>
      <c r="F69" s="12"/>
      <c r="G69" s="25"/>
      <c r="H69" s="65"/>
      <c r="I69" s="75"/>
      <c r="J69" s="136"/>
      <c r="K69" s="12"/>
      <c r="L69" s="76"/>
    </row>
    <row r="70" spans="1:12" outlineLevel="1" x14ac:dyDescent="0.25">
      <c r="A70" s="8"/>
      <c r="B70" s="28" t="s">
        <v>28</v>
      </c>
      <c r="C70" s="10"/>
      <c r="D70" s="9"/>
      <c r="E70" s="15">
        <v>58.6</v>
      </c>
      <c r="F70" s="15">
        <v>61.6</v>
      </c>
      <c r="G70" s="23">
        <v>59.7</v>
      </c>
      <c r="H70" s="64" t="s">
        <v>14</v>
      </c>
      <c r="I70" s="73"/>
      <c r="J70" s="135">
        <v>52</v>
      </c>
      <c r="K70" s="15">
        <v>53</v>
      </c>
      <c r="L70" s="74">
        <v>52</v>
      </c>
    </row>
    <row r="71" spans="1:12" outlineLevel="1" x14ac:dyDescent="0.25">
      <c r="A71" s="8"/>
      <c r="B71" s="28" t="s">
        <v>29</v>
      </c>
      <c r="C71" s="10"/>
      <c r="D71" s="9"/>
      <c r="E71" s="15">
        <v>39.6</v>
      </c>
      <c r="F71" s="15">
        <v>37.4</v>
      </c>
      <c r="G71" s="23">
        <v>38.799999999999997</v>
      </c>
      <c r="H71" s="64" t="s">
        <v>30</v>
      </c>
      <c r="I71" s="73"/>
      <c r="J71" s="135">
        <v>47</v>
      </c>
      <c r="K71" s="15">
        <v>45</v>
      </c>
      <c r="L71" s="74">
        <v>46</v>
      </c>
    </row>
    <row r="72" spans="1:12" ht="38.25" outlineLevel="1" x14ac:dyDescent="0.25">
      <c r="A72" s="8"/>
      <c r="B72" s="26" t="s">
        <v>74</v>
      </c>
      <c r="C72" s="27" t="s">
        <v>21</v>
      </c>
      <c r="D72" s="26" t="s">
        <v>27</v>
      </c>
      <c r="E72" s="12"/>
      <c r="F72" s="12"/>
      <c r="G72" s="25"/>
      <c r="H72" s="65"/>
      <c r="I72" s="75"/>
      <c r="J72" s="136"/>
      <c r="K72" s="12"/>
      <c r="L72" s="76"/>
    </row>
    <row r="73" spans="1:12" outlineLevel="1" x14ac:dyDescent="0.25">
      <c r="A73" s="8"/>
      <c r="B73" s="28" t="s">
        <v>28</v>
      </c>
      <c r="C73" s="10"/>
      <c r="D73" s="9"/>
      <c r="E73" s="15">
        <v>48.5</v>
      </c>
      <c r="F73" s="15">
        <v>43.5</v>
      </c>
      <c r="G73" s="23">
        <v>46.7</v>
      </c>
      <c r="H73" s="64" t="s">
        <v>14</v>
      </c>
      <c r="I73" s="73"/>
      <c r="J73" s="135">
        <v>37</v>
      </c>
      <c r="K73" s="15">
        <v>27</v>
      </c>
      <c r="L73" s="74">
        <v>33</v>
      </c>
    </row>
    <row r="74" spans="1:12" outlineLevel="1" x14ac:dyDescent="0.25">
      <c r="A74" s="8"/>
      <c r="B74" s="28" t="s">
        <v>29</v>
      </c>
      <c r="C74" s="10"/>
      <c r="D74" s="9"/>
      <c r="E74" s="15">
        <v>37.1</v>
      </c>
      <c r="F74" s="15">
        <v>46.6</v>
      </c>
      <c r="G74" s="23">
        <v>40.6</v>
      </c>
      <c r="H74" s="64" t="s">
        <v>30</v>
      </c>
      <c r="I74" s="73"/>
      <c r="J74" s="135">
        <v>46</v>
      </c>
      <c r="K74" s="15">
        <v>57</v>
      </c>
      <c r="L74" s="74">
        <v>50</v>
      </c>
    </row>
    <row r="75" spans="1:12" ht="25.5" outlineLevel="1" x14ac:dyDescent="0.25">
      <c r="A75" s="8"/>
      <c r="B75" s="169" t="s">
        <v>943</v>
      </c>
      <c r="C75" s="172" t="s">
        <v>21</v>
      </c>
      <c r="D75" s="169" t="s">
        <v>27</v>
      </c>
      <c r="E75" s="15"/>
      <c r="F75" s="15"/>
      <c r="G75" s="23"/>
      <c r="H75" s="64"/>
      <c r="I75" s="73"/>
      <c r="J75" s="135"/>
      <c r="K75" s="15"/>
      <c r="L75" s="74"/>
    </row>
    <row r="76" spans="1:12" outlineLevel="1" x14ac:dyDescent="0.25">
      <c r="A76" s="8"/>
      <c r="B76" s="173" t="s">
        <v>28</v>
      </c>
      <c r="C76" s="172"/>
      <c r="D76" s="169"/>
      <c r="E76" s="15"/>
      <c r="F76" s="15"/>
      <c r="G76" s="23"/>
      <c r="H76" s="64"/>
      <c r="I76" s="73"/>
      <c r="J76" s="135">
        <v>40</v>
      </c>
      <c r="K76" s="15">
        <v>36</v>
      </c>
      <c r="L76" s="74">
        <v>39</v>
      </c>
    </row>
    <row r="77" spans="1:12" outlineLevel="1" x14ac:dyDescent="0.25">
      <c r="A77" s="8"/>
      <c r="B77" s="173" t="s">
        <v>29</v>
      </c>
      <c r="C77" s="172"/>
      <c r="D77" s="169"/>
      <c r="E77" s="15"/>
      <c r="F77" s="15"/>
      <c r="G77" s="23"/>
      <c r="H77" s="64"/>
      <c r="I77" s="73"/>
      <c r="J77" s="135">
        <v>42</v>
      </c>
      <c r="K77" s="15">
        <v>51</v>
      </c>
      <c r="L77" s="74">
        <v>45</v>
      </c>
    </row>
    <row r="78" spans="1:12" x14ac:dyDescent="0.25">
      <c r="A78" s="190" t="s">
        <v>75</v>
      </c>
      <c r="B78" s="190"/>
      <c r="C78" s="190"/>
      <c r="D78" s="190"/>
      <c r="E78" s="190"/>
      <c r="F78" s="190"/>
      <c r="G78" s="190"/>
      <c r="H78" s="191"/>
      <c r="I78" s="71"/>
      <c r="J78" s="134"/>
      <c r="K78" s="58"/>
      <c r="L78" s="72"/>
    </row>
    <row r="79" spans="1:12" x14ac:dyDescent="0.25">
      <c r="A79" s="8"/>
      <c r="B79" s="9" t="s">
        <v>76</v>
      </c>
      <c r="C79" s="10" t="s">
        <v>13</v>
      </c>
      <c r="D79" s="9" t="s">
        <v>639</v>
      </c>
      <c r="E79" s="12"/>
      <c r="F79" s="41"/>
      <c r="G79" s="42"/>
      <c r="H79" s="65"/>
      <c r="I79" s="75"/>
      <c r="J79" s="136"/>
      <c r="K79" s="41"/>
      <c r="L79" s="82"/>
    </row>
    <row r="80" spans="1:12" x14ac:dyDescent="0.25">
      <c r="A80" s="8"/>
      <c r="B80" s="13" t="s">
        <v>77</v>
      </c>
      <c r="C80" s="10"/>
      <c r="D80" s="9"/>
      <c r="E80" s="15" t="s">
        <v>69</v>
      </c>
      <c r="F80" s="41">
        <v>195838</v>
      </c>
      <c r="G80" s="42">
        <v>195838</v>
      </c>
      <c r="H80" s="64" t="s">
        <v>14</v>
      </c>
      <c r="I80" s="81"/>
      <c r="J80" s="138"/>
      <c r="K80" s="41">
        <v>1176195</v>
      </c>
      <c r="L80" s="83">
        <v>1176195</v>
      </c>
    </row>
    <row r="81" spans="1:12" x14ac:dyDescent="0.25">
      <c r="A81" s="8"/>
      <c r="B81" s="13" t="s">
        <v>78</v>
      </c>
      <c r="C81" s="10"/>
      <c r="D81" s="9"/>
      <c r="E81" s="15" t="s">
        <v>69</v>
      </c>
      <c r="F81" s="20">
        <v>104615</v>
      </c>
      <c r="G81" s="29">
        <v>104615</v>
      </c>
      <c r="H81" s="64" t="s">
        <v>14</v>
      </c>
      <c r="I81" s="81"/>
      <c r="J81" s="138"/>
      <c r="K81" s="20">
        <v>47570</v>
      </c>
      <c r="L81" s="80">
        <v>47570</v>
      </c>
    </row>
    <row r="82" spans="1:12" ht="25.5" x14ac:dyDescent="0.25">
      <c r="A82" s="8"/>
      <c r="B82" s="9" t="s">
        <v>79</v>
      </c>
      <c r="C82" s="10" t="s">
        <v>13</v>
      </c>
      <c r="D82" s="9" t="s">
        <v>639</v>
      </c>
      <c r="E82" s="12"/>
      <c r="F82" s="12"/>
      <c r="G82" s="25"/>
      <c r="H82" s="65"/>
      <c r="I82" s="75"/>
      <c r="J82" s="136"/>
      <c r="K82" s="12"/>
      <c r="L82" s="76"/>
    </row>
    <row r="83" spans="1:12" x14ac:dyDescent="0.25">
      <c r="A83" s="8"/>
      <c r="B83" s="13" t="s">
        <v>77</v>
      </c>
      <c r="C83" s="10"/>
      <c r="D83" s="9"/>
      <c r="E83" s="15" t="s">
        <v>69</v>
      </c>
      <c r="F83" s="20">
        <v>91223</v>
      </c>
      <c r="G83" s="29">
        <v>91223</v>
      </c>
      <c r="H83" s="64" t="s">
        <v>14</v>
      </c>
      <c r="I83" s="81"/>
      <c r="J83" s="138"/>
      <c r="K83" s="20">
        <v>31404</v>
      </c>
      <c r="L83" s="80">
        <v>31404</v>
      </c>
    </row>
    <row r="84" spans="1:12" x14ac:dyDescent="0.25">
      <c r="A84" s="8"/>
      <c r="B84" s="13" t="s">
        <v>78</v>
      </c>
      <c r="C84" s="10"/>
      <c r="D84" s="9"/>
      <c r="E84" s="15" t="s">
        <v>69</v>
      </c>
      <c r="F84" s="20">
        <v>214174</v>
      </c>
      <c r="G84" s="29">
        <v>214174</v>
      </c>
      <c r="H84" s="64" t="s">
        <v>14</v>
      </c>
      <c r="I84" s="81"/>
      <c r="J84" s="138"/>
      <c r="K84" s="20">
        <v>16337</v>
      </c>
      <c r="L84" s="80">
        <v>16337</v>
      </c>
    </row>
    <row r="85" spans="1:12" ht="25.5" x14ac:dyDescent="0.25">
      <c r="A85" s="8"/>
      <c r="B85" s="9" t="s">
        <v>80</v>
      </c>
      <c r="C85" s="10" t="s">
        <v>13</v>
      </c>
      <c r="D85" s="9" t="s">
        <v>640</v>
      </c>
      <c r="E85" s="15" t="s">
        <v>69</v>
      </c>
      <c r="F85" s="15" t="s">
        <v>81</v>
      </c>
      <c r="G85" s="23">
        <v>3921</v>
      </c>
      <c r="H85" s="64" t="s">
        <v>14</v>
      </c>
      <c r="I85" s="73"/>
      <c r="J85" s="135"/>
      <c r="K85" s="15">
        <v>6011</v>
      </c>
      <c r="L85" s="74">
        <f>K85</f>
        <v>6011</v>
      </c>
    </row>
    <row r="86" spans="1:12" ht="114.75" x14ac:dyDescent="0.25">
      <c r="A86" s="8"/>
      <c r="B86" s="9" t="s">
        <v>82</v>
      </c>
      <c r="C86" s="10" t="s">
        <v>13</v>
      </c>
      <c r="D86" s="9" t="s">
        <v>679</v>
      </c>
      <c r="E86" s="15" t="s">
        <v>83</v>
      </c>
      <c r="F86" s="15" t="s">
        <v>84</v>
      </c>
      <c r="G86" s="23">
        <v>14</v>
      </c>
      <c r="H86" s="64" t="s">
        <v>14</v>
      </c>
      <c r="I86" s="73"/>
      <c r="J86" s="135"/>
      <c r="K86" s="15"/>
      <c r="L86" s="74"/>
    </row>
    <row r="87" spans="1:12" ht="51" x14ac:dyDescent="0.25">
      <c r="A87" s="8"/>
      <c r="B87" s="9" t="s">
        <v>85</v>
      </c>
      <c r="C87" s="10" t="s">
        <v>10</v>
      </c>
      <c r="D87" s="9" t="s">
        <v>679</v>
      </c>
      <c r="E87" s="15" t="s">
        <v>86</v>
      </c>
      <c r="F87" s="15" t="s">
        <v>87</v>
      </c>
      <c r="G87" s="23">
        <v>41.6</v>
      </c>
      <c r="H87" s="64" t="s">
        <v>14</v>
      </c>
      <c r="I87" s="73"/>
      <c r="J87" s="135"/>
      <c r="K87" s="15"/>
      <c r="L87" s="74"/>
    </row>
    <row r="88" spans="1:12" ht="127.5" x14ac:dyDescent="0.25">
      <c r="A88" s="8"/>
      <c r="B88" s="9" t="s">
        <v>88</v>
      </c>
      <c r="C88" s="10" t="s">
        <v>13</v>
      </c>
      <c r="D88" s="9" t="s">
        <v>679</v>
      </c>
      <c r="E88" s="15" t="s">
        <v>89</v>
      </c>
      <c r="F88" s="15" t="s">
        <v>90</v>
      </c>
      <c r="G88" s="23">
        <v>5</v>
      </c>
      <c r="H88" s="64" t="s">
        <v>14</v>
      </c>
      <c r="I88" s="73"/>
      <c r="J88" s="135" t="s">
        <v>632</v>
      </c>
      <c r="K88" s="15" t="s">
        <v>90</v>
      </c>
      <c r="L88" s="74">
        <v>7</v>
      </c>
    </row>
    <row r="89" spans="1:12" x14ac:dyDescent="0.25">
      <c r="A89" s="8"/>
      <c r="B89" s="18" t="s">
        <v>91</v>
      </c>
      <c r="C89" s="10" t="s">
        <v>13</v>
      </c>
      <c r="D89" s="9" t="s">
        <v>679</v>
      </c>
      <c r="E89" s="15">
        <v>0</v>
      </c>
      <c r="F89" s="15">
        <v>0</v>
      </c>
      <c r="G89" s="23">
        <v>0</v>
      </c>
      <c r="H89" s="64" t="s">
        <v>14</v>
      </c>
      <c r="I89" s="73"/>
      <c r="J89" s="135">
        <v>0</v>
      </c>
      <c r="K89" s="15">
        <v>0</v>
      </c>
      <c r="L89" s="74">
        <v>0</v>
      </c>
    </row>
    <row r="90" spans="1:12" ht="175.5" customHeight="1" x14ac:dyDescent="0.25">
      <c r="A90" s="8"/>
      <c r="B90" s="18" t="s">
        <v>92</v>
      </c>
      <c r="C90" s="10" t="s">
        <v>13</v>
      </c>
      <c r="D90" s="9" t="s">
        <v>640</v>
      </c>
      <c r="E90" s="15" t="s">
        <v>633</v>
      </c>
      <c r="F90" s="15" t="s">
        <v>634</v>
      </c>
      <c r="G90" s="23">
        <v>7</v>
      </c>
      <c r="H90" s="64" t="s">
        <v>14</v>
      </c>
      <c r="I90" s="73"/>
      <c r="J90" s="135" t="s">
        <v>924</v>
      </c>
      <c r="K90" s="15" t="s">
        <v>925</v>
      </c>
      <c r="L90" s="74">
        <v>19</v>
      </c>
    </row>
    <row r="91" spans="1:12" x14ac:dyDescent="0.25">
      <c r="A91" s="8"/>
      <c r="B91" s="9" t="s">
        <v>93</v>
      </c>
      <c r="C91" s="10" t="s">
        <v>13</v>
      </c>
      <c r="D91" s="9" t="s">
        <v>641</v>
      </c>
      <c r="E91" s="12"/>
      <c r="F91" s="12"/>
      <c r="G91" s="25"/>
      <c r="H91" s="65"/>
      <c r="I91" s="73"/>
      <c r="J91" s="135"/>
      <c r="K91" s="15"/>
      <c r="L91" s="76"/>
    </row>
    <row r="92" spans="1:12" x14ac:dyDescent="0.25">
      <c r="A92" s="8"/>
      <c r="B92" s="13" t="s">
        <v>94</v>
      </c>
      <c r="C92" s="10"/>
      <c r="D92" s="9"/>
      <c r="E92" s="20">
        <v>734881</v>
      </c>
      <c r="F92" s="20">
        <v>386090</v>
      </c>
      <c r="G92" s="23">
        <v>1120971</v>
      </c>
      <c r="H92" s="64" t="s">
        <v>14</v>
      </c>
      <c r="I92" s="73"/>
      <c r="J92" s="135">
        <v>944576</v>
      </c>
      <c r="K92" s="15" t="s">
        <v>929</v>
      </c>
      <c r="L92" s="80">
        <f>J92</f>
        <v>944576</v>
      </c>
    </row>
    <row r="93" spans="1:12" x14ac:dyDescent="0.25">
      <c r="A93" s="8"/>
      <c r="B93" s="13" t="s">
        <v>95</v>
      </c>
      <c r="C93" s="10"/>
      <c r="D93" s="9"/>
      <c r="E93" s="20">
        <v>138069</v>
      </c>
      <c r="F93" s="20">
        <v>72171</v>
      </c>
      <c r="G93" s="29">
        <v>210240</v>
      </c>
      <c r="H93" s="64" t="s">
        <v>14</v>
      </c>
      <c r="I93" s="73"/>
      <c r="J93" s="135">
        <v>188900</v>
      </c>
      <c r="K93" s="15" t="s">
        <v>929</v>
      </c>
      <c r="L93" s="80">
        <f>J93</f>
        <v>188900</v>
      </c>
    </row>
    <row r="94" spans="1:12" ht="25.5" x14ac:dyDescent="0.25">
      <c r="A94" s="202"/>
      <c r="B94" s="193" t="s">
        <v>96</v>
      </c>
      <c r="C94" s="197"/>
      <c r="D94" s="197"/>
      <c r="E94" s="195">
        <v>4953</v>
      </c>
      <c r="F94" s="15" t="s">
        <v>651</v>
      </c>
      <c r="G94" s="201">
        <v>11840</v>
      </c>
      <c r="H94" s="192" t="s">
        <v>14</v>
      </c>
      <c r="I94" s="73"/>
      <c r="J94" s="135">
        <v>7731</v>
      </c>
      <c r="K94" s="15">
        <v>3527</v>
      </c>
      <c r="L94" s="186">
        <f>J94+K94+J95+K95+J96+K96+J97+K97</f>
        <v>21415</v>
      </c>
    </row>
    <row r="95" spans="1:12" ht="25.5" x14ac:dyDescent="0.25">
      <c r="A95" s="211"/>
      <c r="B95" s="194"/>
      <c r="C95" s="198"/>
      <c r="D95" s="198"/>
      <c r="E95" s="196"/>
      <c r="F95" s="15" t="s">
        <v>97</v>
      </c>
      <c r="G95" s="201"/>
      <c r="H95" s="192"/>
      <c r="I95" s="73"/>
      <c r="J95" s="135">
        <v>913</v>
      </c>
      <c r="K95" s="15">
        <v>1450</v>
      </c>
      <c r="L95" s="187"/>
    </row>
    <row r="96" spans="1:12" ht="25.5" x14ac:dyDescent="0.25">
      <c r="A96" s="211"/>
      <c r="B96" s="194"/>
      <c r="C96" s="198"/>
      <c r="D96" s="198"/>
      <c r="E96" s="196"/>
      <c r="F96" s="15" t="s">
        <v>98</v>
      </c>
      <c r="G96" s="201"/>
      <c r="H96" s="192"/>
      <c r="I96" s="73"/>
      <c r="J96" s="135">
        <v>3500</v>
      </c>
      <c r="K96" s="15">
        <v>2090</v>
      </c>
      <c r="L96" s="187"/>
    </row>
    <row r="97" spans="1:12" x14ac:dyDescent="0.25">
      <c r="A97" s="211"/>
      <c r="B97" s="194"/>
      <c r="C97" s="198"/>
      <c r="D97" s="198"/>
      <c r="E97" s="196"/>
      <c r="F97" s="15" t="s">
        <v>99</v>
      </c>
      <c r="G97" s="201"/>
      <c r="H97" s="192"/>
      <c r="I97" s="73"/>
      <c r="J97" s="135">
        <v>821</v>
      </c>
      <c r="K97" s="15">
        <v>1383</v>
      </c>
      <c r="L97" s="188"/>
    </row>
    <row r="98" spans="1:12" x14ac:dyDescent="0.25">
      <c r="A98" s="202"/>
      <c r="B98" s="193" t="s">
        <v>100</v>
      </c>
      <c r="C98" s="197"/>
      <c r="D98" s="197"/>
      <c r="E98" s="195">
        <v>1116</v>
      </c>
      <c r="F98" s="195">
        <v>581</v>
      </c>
      <c r="G98" s="207">
        <v>1697</v>
      </c>
      <c r="H98" s="209" t="s">
        <v>14</v>
      </c>
      <c r="I98" s="73"/>
      <c r="J98" s="135">
        <v>1127</v>
      </c>
      <c r="K98" s="15">
        <v>600</v>
      </c>
      <c r="L98" s="186">
        <f>J98+K98+J99+K99</f>
        <v>1869</v>
      </c>
    </row>
    <row r="99" spans="1:12" x14ac:dyDescent="0.25">
      <c r="A99" s="203"/>
      <c r="B99" s="204"/>
      <c r="C99" s="205"/>
      <c r="D99" s="205"/>
      <c r="E99" s="206"/>
      <c r="F99" s="206"/>
      <c r="G99" s="208"/>
      <c r="H99" s="210"/>
      <c r="I99" s="73"/>
      <c r="J99" s="135">
        <v>142</v>
      </c>
      <c r="K99" s="15"/>
      <c r="L99" s="188"/>
    </row>
    <row r="100" spans="1:12" x14ac:dyDescent="0.25">
      <c r="A100" s="8"/>
      <c r="B100" s="13" t="s">
        <v>101</v>
      </c>
      <c r="C100" s="10"/>
      <c r="D100" s="9"/>
      <c r="E100" s="15">
        <v>1047</v>
      </c>
      <c r="F100" s="15" t="s">
        <v>69</v>
      </c>
      <c r="G100" s="23">
        <v>1047</v>
      </c>
      <c r="H100" s="64" t="s">
        <v>14</v>
      </c>
      <c r="I100" s="73"/>
      <c r="J100" s="135"/>
      <c r="K100" s="15"/>
      <c r="L100" s="74"/>
    </row>
    <row r="101" spans="1:12" ht="25.5" outlineLevel="1" x14ac:dyDescent="0.25">
      <c r="A101" s="8"/>
      <c r="B101" s="26" t="s">
        <v>102</v>
      </c>
      <c r="C101" s="27" t="s">
        <v>21</v>
      </c>
      <c r="D101" s="26" t="s">
        <v>27</v>
      </c>
      <c r="E101" s="12"/>
      <c r="F101" s="12"/>
      <c r="G101" s="25"/>
      <c r="H101" s="65"/>
      <c r="I101" s="73"/>
      <c r="J101" s="135"/>
      <c r="K101" s="15"/>
      <c r="L101" s="76"/>
    </row>
    <row r="102" spans="1:12" outlineLevel="1" x14ac:dyDescent="0.25">
      <c r="A102" s="8"/>
      <c r="B102" s="28" t="s">
        <v>28</v>
      </c>
      <c r="C102" s="10"/>
      <c r="D102" s="9"/>
      <c r="E102" s="15">
        <v>82.8</v>
      </c>
      <c r="F102" s="15">
        <v>89.1</v>
      </c>
      <c r="G102" s="23">
        <v>85.1</v>
      </c>
      <c r="H102" s="64" t="s">
        <v>14</v>
      </c>
      <c r="I102" s="73"/>
      <c r="J102" s="135">
        <v>83</v>
      </c>
      <c r="K102" s="15">
        <v>80</v>
      </c>
      <c r="L102" s="74">
        <v>82</v>
      </c>
    </row>
    <row r="103" spans="1:12" outlineLevel="1" x14ac:dyDescent="0.25">
      <c r="A103" s="8"/>
      <c r="B103" s="28" t="s">
        <v>29</v>
      </c>
      <c r="C103" s="10"/>
      <c r="D103" s="9"/>
      <c r="E103" s="15">
        <v>14.3</v>
      </c>
      <c r="F103" s="15">
        <v>10.1</v>
      </c>
      <c r="G103" s="23">
        <v>12.8</v>
      </c>
      <c r="H103" s="64" t="s">
        <v>30</v>
      </c>
      <c r="I103" s="73"/>
      <c r="J103" s="135">
        <v>15</v>
      </c>
      <c r="K103" s="15">
        <v>17</v>
      </c>
      <c r="L103" s="74">
        <v>16</v>
      </c>
    </row>
    <row r="104" spans="1:12" ht="25.5" outlineLevel="1" x14ac:dyDescent="0.25">
      <c r="A104" s="8"/>
      <c r="B104" s="26" t="s">
        <v>103</v>
      </c>
      <c r="C104" s="27" t="s">
        <v>21</v>
      </c>
      <c r="D104" s="26" t="s">
        <v>27</v>
      </c>
      <c r="E104" s="12"/>
      <c r="F104" s="12"/>
      <c r="G104" s="25"/>
      <c r="H104" s="65"/>
      <c r="I104" s="75"/>
      <c r="J104" s="136"/>
      <c r="K104" s="12"/>
      <c r="L104" s="76"/>
    </row>
    <row r="105" spans="1:12" outlineLevel="1" x14ac:dyDescent="0.25">
      <c r="A105" s="8"/>
      <c r="B105" s="28" t="s">
        <v>28</v>
      </c>
      <c r="C105" s="10"/>
      <c r="D105" s="9"/>
      <c r="E105" s="15">
        <v>95</v>
      </c>
      <c r="F105" s="15">
        <v>98.2</v>
      </c>
      <c r="G105" s="23">
        <v>96.2</v>
      </c>
      <c r="H105" s="64" t="s">
        <v>14</v>
      </c>
      <c r="I105" s="73"/>
      <c r="J105" s="135">
        <v>91</v>
      </c>
      <c r="K105" s="15">
        <v>96</v>
      </c>
      <c r="L105" s="74">
        <v>93</v>
      </c>
    </row>
    <row r="106" spans="1:12" outlineLevel="1" x14ac:dyDescent="0.25">
      <c r="A106" s="8"/>
      <c r="B106" s="28" t="s">
        <v>29</v>
      </c>
      <c r="C106" s="10"/>
      <c r="D106" s="9"/>
      <c r="E106" s="15">
        <v>4.5</v>
      </c>
      <c r="F106" s="15">
        <v>1.6</v>
      </c>
      <c r="G106" s="23">
        <v>3.4</v>
      </c>
      <c r="H106" s="64" t="s">
        <v>30</v>
      </c>
      <c r="I106" s="73"/>
      <c r="J106" s="135">
        <v>8</v>
      </c>
      <c r="K106" s="15">
        <v>4</v>
      </c>
      <c r="L106" s="74">
        <v>7</v>
      </c>
    </row>
    <row r="107" spans="1:12" x14ac:dyDescent="0.25">
      <c r="A107" s="190" t="s">
        <v>104</v>
      </c>
      <c r="B107" s="190"/>
      <c r="C107" s="190"/>
      <c r="D107" s="190"/>
      <c r="E107" s="190"/>
      <c r="F107" s="190"/>
      <c r="G107" s="190"/>
      <c r="H107" s="191"/>
      <c r="I107" s="71"/>
      <c r="J107" s="134"/>
      <c r="K107" s="58"/>
      <c r="L107" s="72"/>
    </row>
    <row r="108" spans="1:12" x14ac:dyDescent="0.25">
      <c r="A108" s="8"/>
      <c r="B108" s="9" t="s">
        <v>105</v>
      </c>
      <c r="C108" s="10" t="s">
        <v>13</v>
      </c>
      <c r="D108" s="9" t="s">
        <v>639</v>
      </c>
      <c r="E108" s="12">
        <v>24</v>
      </c>
      <c r="F108" s="12">
        <v>18</v>
      </c>
      <c r="G108" s="25">
        <f>E108+F108</f>
        <v>42</v>
      </c>
      <c r="H108" s="65"/>
      <c r="I108" s="75"/>
      <c r="J108" s="136">
        <v>25</v>
      </c>
      <c r="K108" s="12">
        <v>18</v>
      </c>
      <c r="L108" s="76">
        <f>J108+K108</f>
        <v>43</v>
      </c>
    </row>
    <row r="109" spans="1:12" ht="63.75" x14ac:dyDescent="0.25">
      <c r="A109" s="8"/>
      <c r="B109" s="13" t="s">
        <v>106</v>
      </c>
      <c r="C109" s="10"/>
      <c r="D109" s="9"/>
      <c r="E109" s="15">
        <v>9</v>
      </c>
      <c r="F109" s="15">
        <v>4</v>
      </c>
      <c r="G109" s="23">
        <v>10</v>
      </c>
      <c r="H109" s="64" t="s">
        <v>14</v>
      </c>
      <c r="I109" s="75"/>
      <c r="J109" s="136" t="s">
        <v>658</v>
      </c>
      <c r="K109" s="12">
        <v>4</v>
      </c>
      <c r="L109" s="76">
        <v>10</v>
      </c>
    </row>
    <row r="110" spans="1:12" ht="25.5" x14ac:dyDescent="0.25">
      <c r="A110" s="8"/>
      <c r="B110" s="13" t="s">
        <v>107</v>
      </c>
      <c r="C110" s="10"/>
      <c r="D110" s="9"/>
      <c r="E110" s="15">
        <v>12</v>
      </c>
      <c r="F110" s="15">
        <v>12</v>
      </c>
      <c r="G110" s="23">
        <v>24</v>
      </c>
      <c r="H110" s="64" t="s">
        <v>14</v>
      </c>
      <c r="I110" s="75"/>
      <c r="J110" s="136">
        <v>12</v>
      </c>
      <c r="K110" s="12">
        <v>12</v>
      </c>
      <c r="L110" s="76">
        <f>J110+K110</f>
        <v>24</v>
      </c>
    </row>
    <row r="111" spans="1:12" ht="114.75" x14ac:dyDescent="0.25">
      <c r="A111" s="8"/>
      <c r="B111" s="18" t="s">
        <v>108</v>
      </c>
      <c r="C111" s="10"/>
      <c r="D111" s="9"/>
      <c r="E111" s="15" t="s">
        <v>661</v>
      </c>
      <c r="F111" s="15" t="s">
        <v>662</v>
      </c>
      <c r="G111" s="23">
        <v>8</v>
      </c>
      <c r="H111" s="64" t="s">
        <v>14</v>
      </c>
      <c r="I111" s="75"/>
      <c r="J111" s="136" t="s">
        <v>661</v>
      </c>
      <c r="K111" s="12" t="s">
        <v>662</v>
      </c>
      <c r="L111" s="74">
        <v>9</v>
      </c>
    </row>
    <row r="112" spans="1:12" ht="15.75" x14ac:dyDescent="0.25">
      <c r="A112" s="8"/>
      <c r="B112" s="9" t="s">
        <v>109</v>
      </c>
      <c r="C112" s="10" t="s">
        <v>110</v>
      </c>
      <c r="D112" s="9" t="s">
        <v>111</v>
      </c>
      <c r="E112" s="15">
        <v>1079.75</v>
      </c>
      <c r="F112" s="24" t="s">
        <v>33</v>
      </c>
      <c r="G112" s="23">
        <f>E112</f>
        <v>1079.75</v>
      </c>
      <c r="H112" s="64" t="s">
        <v>14</v>
      </c>
      <c r="I112" s="75"/>
      <c r="J112" s="136"/>
      <c r="K112" s="12"/>
      <c r="L112" s="78"/>
    </row>
    <row r="113" spans="1:12" x14ac:dyDescent="0.25">
      <c r="A113" s="8"/>
      <c r="B113" s="13" t="s">
        <v>112</v>
      </c>
      <c r="C113" s="10"/>
      <c r="D113" s="9"/>
      <c r="E113" s="15">
        <v>98.47</v>
      </c>
      <c r="F113" s="24" t="s">
        <v>33</v>
      </c>
      <c r="G113" s="23">
        <f>E113</f>
        <v>98.47</v>
      </c>
      <c r="H113" s="64" t="s">
        <v>14</v>
      </c>
      <c r="I113" s="75"/>
      <c r="J113" s="136"/>
      <c r="K113" s="12" t="s">
        <v>921</v>
      </c>
      <c r="L113" s="78"/>
    </row>
    <row r="114" spans="1:12" ht="25.5" x14ac:dyDescent="0.25">
      <c r="A114" s="8"/>
      <c r="B114" s="13" t="s">
        <v>113</v>
      </c>
      <c r="C114" s="10"/>
      <c r="D114" s="9"/>
      <c r="E114" s="15">
        <v>290.62</v>
      </c>
      <c r="F114" s="24" t="s">
        <v>33</v>
      </c>
      <c r="G114" s="23">
        <f>E114</f>
        <v>290.62</v>
      </c>
      <c r="H114" s="64" t="s">
        <v>14</v>
      </c>
      <c r="I114" s="75"/>
      <c r="J114" s="136"/>
      <c r="K114" s="12" t="s">
        <v>920</v>
      </c>
      <c r="L114" s="78"/>
    </row>
    <row r="115" spans="1:12" x14ac:dyDescent="0.25">
      <c r="A115" s="8"/>
      <c r="B115" s="13" t="s">
        <v>114</v>
      </c>
      <c r="C115" s="10"/>
      <c r="D115" s="9"/>
      <c r="E115" s="15">
        <v>132.34</v>
      </c>
      <c r="F115" s="24" t="s">
        <v>33</v>
      </c>
      <c r="G115" s="23">
        <f>E115</f>
        <v>132.34</v>
      </c>
      <c r="H115" s="64" t="s">
        <v>14</v>
      </c>
      <c r="I115" s="75"/>
      <c r="J115" s="136"/>
      <c r="K115" s="12" t="s">
        <v>923</v>
      </c>
      <c r="L115" s="78"/>
    </row>
    <row r="116" spans="1:12" x14ac:dyDescent="0.25">
      <c r="A116" s="8"/>
      <c r="B116" s="13" t="s">
        <v>115</v>
      </c>
      <c r="C116" s="10"/>
      <c r="D116" s="9"/>
      <c r="E116" s="15">
        <v>558.32000000000005</v>
      </c>
      <c r="F116" s="24" t="s">
        <v>33</v>
      </c>
      <c r="G116" s="23">
        <f>E116</f>
        <v>558.32000000000005</v>
      </c>
      <c r="H116" s="64" t="s">
        <v>14</v>
      </c>
      <c r="I116" s="75"/>
      <c r="J116" s="136"/>
      <c r="K116" s="12" t="s">
        <v>922</v>
      </c>
      <c r="L116" s="78"/>
    </row>
    <row r="117" spans="1:12" x14ac:dyDescent="0.25">
      <c r="A117" s="8"/>
      <c r="B117" s="13" t="s">
        <v>674</v>
      </c>
      <c r="C117" s="10"/>
      <c r="D117" s="9"/>
      <c r="E117" s="24" t="s">
        <v>33</v>
      </c>
      <c r="F117" s="24" t="s">
        <v>33</v>
      </c>
      <c r="G117" s="24" t="s">
        <v>33</v>
      </c>
      <c r="H117" s="64"/>
      <c r="I117" s="75"/>
      <c r="J117" s="136"/>
      <c r="K117" s="12"/>
      <c r="L117" s="78"/>
    </row>
    <row r="118" spans="1:12" ht="15.75" x14ac:dyDescent="0.25">
      <c r="A118" s="8"/>
      <c r="B118" s="9" t="s">
        <v>116</v>
      </c>
      <c r="C118" s="10" t="s">
        <v>110</v>
      </c>
      <c r="D118" s="9" t="s">
        <v>111</v>
      </c>
      <c r="E118" s="15" t="s">
        <v>117</v>
      </c>
      <c r="F118" s="15" t="s">
        <v>118</v>
      </c>
      <c r="G118" s="23" t="s">
        <v>119</v>
      </c>
      <c r="H118" s="64" t="s">
        <v>14</v>
      </c>
      <c r="I118" s="75"/>
      <c r="J118" s="136"/>
      <c r="K118" s="12" t="s">
        <v>919</v>
      </c>
      <c r="L118" s="78"/>
    </row>
    <row r="119" spans="1:12" ht="51" x14ac:dyDescent="0.25">
      <c r="A119" s="8"/>
      <c r="B119" s="18" t="s">
        <v>120</v>
      </c>
      <c r="C119" s="10" t="s">
        <v>13</v>
      </c>
      <c r="D119" s="9" t="s">
        <v>679</v>
      </c>
      <c r="E119" s="15" t="s">
        <v>121</v>
      </c>
      <c r="F119" s="15" t="s">
        <v>122</v>
      </c>
      <c r="G119" s="23">
        <v>4</v>
      </c>
      <c r="H119" s="64" t="s">
        <v>14</v>
      </c>
      <c r="I119" s="73"/>
      <c r="J119" s="135"/>
      <c r="K119" s="15"/>
      <c r="L119" s="74"/>
    </row>
    <row r="120" spans="1:12" ht="15.75" x14ac:dyDescent="0.25">
      <c r="A120" s="8"/>
      <c r="B120" s="18" t="s">
        <v>123</v>
      </c>
      <c r="C120" s="10" t="s">
        <v>124</v>
      </c>
      <c r="D120" s="9" t="s">
        <v>679</v>
      </c>
      <c r="E120" s="15">
        <v>5000</v>
      </c>
      <c r="F120" s="15">
        <v>0</v>
      </c>
      <c r="G120" s="23">
        <v>5000</v>
      </c>
      <c r="H120" s="64" t="s">
        <v>14</v>
      </c>
      <c r="I120" s="73"/>
      <c r="J120" s="135"/>
      <c r="K120" s="15"/>
      <c r="L120" s="74"/>
    </row>
    <row r="121" spans="1:12" x14ac:dyDescent="0.25">
      <c r="A121" s="8"/>
      <c r="B121" s="18" t="s">
        <v>125</v>
      </c>
      <c r="C121" s="10" t="s">
        <v>126</v>
      </c>
      <c r="D121" s="9" t="s">
        <v>127</v>
      </c>
      <c r="E121" s="24" t="s">
        <v>33</v>
      </c>
      <c r="F121" s="24" t="s">
        <v>33</v>
      </c>
      <c r="G121" s="24" t="s">
        <v>33</v>
      </c>
      <c r="H121" s="65"/>
      <c r="I121" s="73"/>
      <c r="J121" s="135"/>
      <c r="K121" s="24"/>
      <c r="L121" s="74"/>
    </row>
    <row r="122" spans="1:12" x14ac:dyDescent="0.25">
      <c r="A122" s="8"/>
      <c r="B122" s="13" t="s">
        <v>670</v>
      </c>
      <c r="C122" s="10"/>
      <c r="D122" s="9"/>
      <c r="E122" s="24" t="s">
        <v>33</v>
      </c>
      <c r="F122" s="24" t="s">
        <v>33</v>
      </c>
      <c r="G122" s="24" t="s">
        <v>33</v>
      </c>
      <c r="H122" s="65"/>
      <c r="I122" s="73"/>
      <c r="J122" s="135"/>
      <c r="K122" s="24"/>
      <c r="L122" s="74"/>
    </row>
    <row r="123" spans="1:12" x14ac:dyDescent="0.25">
      <c r="A123" s="8"/>
      <c r="B123" s="13" t="s">
        <v>671</v>
      </c>
      <c r="C123" s="10"/>
      <c r="D123" s="9"/>
      <c r="E123" s="24" t="s">
        <v>33</v>
      </c>
      <c r="F123" s="24" t="s">
        <v>33</v>
      </c>
      <c r="G123" s="24" t="s">
        <v>33</v>
      </c>
      <c r="H123" s="65"/>
      <c r="I123" s="73"/>
      <c r="J123" s="135"/>
      <c r="K123" s="24"/>
      <c r="L123" s="74"/>
    </row>
    <row r="124" spans="1:12" ht="25.5" outlineLevel="1" x14ac:dyDescent="0.25">
      <c r="A124" s="8"/>
      <c r="B124" s="26" t="s">
        <v>128</v>
      </c>
      <c r="C124" s="27" t="s">
        <v>21</v>
      </c>
      <c r="D124" s="26" t="s">
        <v>27</v>
      </c>
      <c r="E124" s="12"/>
      <c r="F124" s="12"/>
      <c r="G124" s="25"/>
      <c r="H124" s="65"/>
      <c r="I124" s="75"/>
      <c r="J124" s="136"/>
      <c r="K124" s="12"/>
      <c r="L124" s="76"/>
    </row>
    <row r="125" spans="1:12" outlineLevel="1" x14ac:dyDescent="0.25">
      <c r="A125" s="8"/>
      <c r="B125" s="28" t="s">
        <v>28</v>
      </c>
      <c r="C125" s="10"/>
      <c r="D125" s="9"/>
      <c r="E125" s="15">
        <v>66.599999999999994</v>
      </c>
      <c r="F125" s="15">
        <v>62.2</v>
      </c>
      <c r="G125" s="23">
        <v>65</v>
      </c>
      <c r="H125" s="64" t="s">
        <v>14</v>
      </c>
      <c r="I125" s="73"/>
      <c r="J125" s="135">
        <v>63</v>
      </c>
      <c r="K125" s="15">
        <v>47</v>
      </c>
      <c r="L125" s="74">
        <v>57</v>
      </c>
    </row>
    <row r="126" spans="1:12" outlineLevel="1" x14ac:dyDescent="0.25">
      <c r="A126" s="8"/>
      <c r="B126" s="28" t="s">
        <v>29</v>
      </c>
      <c r="C126" s="10"/>
      <c r="D126" s="9"/>
      <c r="E126" s="15">
        <v>31.3</v>
      </c>
      <c r="F126" s="15">
        <v>36.5</v>
      </c>
      <c r="G126" s="23">
        <v>33.200000000000003</v>
      </c>
      <c r="H126" s="64" t="s">
        <v>30</v>
      </c>
      <c r="I126" s="73"/>
      <c r="J126" s="135">
        <v>36</v>
      </c>
      <c r="K126" s="15">
        <v>50</v>
      </c>
      <c r="L126" s="74">
        <v>41</v>
      </c>
    </row>
    <row r="127" spans="1:12" x14ac:dyDescent="0.25">
      <c r="A127" s="190" t="s">
        <v>129</v>
      </c>
      <c r="B127" s="190"/>
      <c r="C127" s="190"/>
      <c r="D127" s="190"/>
      <c r="E127" s="190"/>
      <c r="F127" s="190"/>
      <c r="G127" s="190"/>
      <c r="H127" s="191"/>
      <c r="I127" s="71"/>
      <c r="J127" s="134"/>
      <c r="K127" s="58"/>
      <c r="L127" s="72"/>
    </row>
    <row r="128" spans="1:12" ht="25.5" x14ac:dyDescent="0.25">
      <c r="A128" s="8"/>
      <c r="B128" s="30" t="s">
        <v>130</v>
      </c>
      <c r="C128" s="31" t="s">
        <v>131</v>
      </c>
      <c r="D128" s="9" t="s">
        <v>679</v>
      </c>
      <c r="E128" s="20">
        <v>422813</v>
      </c>
      <c r="F128" s="20">
        <v>132000</v>
      </c>
      <c r="G128" s="29">
        <v>554813</v>
      </c>
      <c r="H128" s="64" t="s">
        <v>30</v>
      </c>
      <c r="I128" s="84"/>
      <c r="J128" s="139"/>
      <c r="K128" s="20"/>
      <c r="L128" s="80"/>
    </row>
    <row r="129" spans="1:12" ht="38.25" x14ac:dyDescent="0.25">
      <c r="A129" s="8"/>
      <c r="B129" s="18" t="s">
        <v>132</v>
      </c>
      <c r="C129" s="10" t="s">
        <v>133</v>
      </c>
      <c r="D129" s="9" t="s">
        <v>679</v>
      </c>
      <c r="E129" s="20">
        <v>495816</v>
      </c>
      <c r="F129" s="20">
        <v>57600</v>
      </c>
      <c r="G129" s="29">
        <v>553416</v>
      </c>
      <c r="H129" s="65"/>
      <c r="I129" s="84"/>
      <c r="J129" s="139"/>
      <c r="K129" s="20"/>
      <c r="L129" s="80"/>
    </row>
    <row r="130" spans="1:12" ht="38.25" x14ac:dyDescent="0.25">
      <c r="A130" s="8"/>
      <c r="B130" s="18" t="s">
        <v>134</v>
      </c>
      <c r="C130" s="10" t="s">
        <v>135</v>
      </c>
      <c r="D130" s="9" t="s">
        <v>679</v>
      </c>
      <c r="E130" s="15">
        <v>54.043999999999997</v>
      </c>
      <c r="F130" s="15">
        <v>141</v>
      </c>
      <c r="G130" s="23">
        <v>195.04400000000001</v>
      </c>
      <c r="H130" s="65"/>
      <c r="I130" s="73"/>
      <c r="J130" s="135"/>
      <c r="K130" s="15"/>
      <c r="L130" s="80"/>
    </row>
    <row r="131" spans="1:12" ht="38.25" x14ac:dyDescent="0.25">
      <c r="A131" s="8"/>
      <c r="B131" s="18" t="s">
        <v>136</v>
      </c>
      <c r="C131" s="10" t="s">
        <v>13</v>
      </c>
      <c r="D131" s="18" t="s">
        <v>677</v>
      </c>
      <c r="E131" s="15">
        <v>18</v>
      </c>
      <c r="F131" s="15">
        <v>8</v>
      </c>
      <c r="G131" s="23">
        <v>26</v>
      </c>
      <c r="H131" s="64" t="s">
        <v>14</v>
      </c>
      <c r="I131" s="73"/>
      <c r="J131" s="135"/>
      <c r="K131" s="15"/>
      <c r="L131" s="80"/>
    </row>
    <row r="132" spans="1:12" ht="38.25" outlineLevel="1" x14ac:dyDescent="0.25">
      <c r="A132" s="8"/>
      <c r="B132" s="169" t="s">
        <v>944</v>
      </c>
      <c r="C132" s="172" t="s">
        <v>21</v>
      </c>
      <c r="D132" s="169" t="s">
        <v>27</v>
      </c>
      <c r="E132" s="15"/>
      <c r="F132" s="15"/>
      <c r="G132" s="23"/>
      <c r="H132" s="64"/>
      <c r="I132" s="73"/>
      <c r="J132" s="135"/>
      <c r="K132" s="15"/>
      <c r="L132" s="80"/>
    </row>
    <row r="133" spans="1:12" outlineLevel="1" x14ac:dyDescent="0.25">
      <c r="A133" s="8"/>
      <c r="B133" s="173" t="s">
        <v>28</v>
      </c>
      <c r="C133" s="172"/>
      <c r="D133" s="169"/>
      <c r="E133" s="15"/>
      <c r="F133" s="15"/>
      <c r="G133" s="23"/>
      <c r="H133" s="64"/>
      <c r="I133" s="73"/>
      <c r="J133" s="135">
        <v>40</v>
      </c>
      <c r="K133" s="15">
        <v>22</v>
      </c>
      <c r="L133" s="80">
        <v>33</v>
      </c>
    </row>
    <row r="134" spans="1:12" outlineLevel="1" x14ac:dyDescent="0.25">
      <c r="A134" s="8"/>
      <c r="B134" s="173" t="s">
        <v>29</v>
      </c>
      <c r="C134" s="172"/>
      <c r="D134" s="169"/>
      <c r="E134" s="15"/>
      <c r="F134" s="15"/>
      <c r="G134" s="23"/>
      <c r="H134" s="64"/>
      <c r="I134" s="73"/>
      <c r="J134" s="135">
        <v>27</v>
      </c>
      <c r="K134" s="15">
        <v>34</v>
      </c>
      <c r="L134" s="80">
        <v>30</v>
      </c>
    </row>
    <row r="135" spans="1:12" x14ac:dyDescent="0.25">
      <c r="A135" s="190" t="s">
        <v>137</v>
      </c>
      <c r="B135" s="190"/>
      <c r="C135" s="190"/>
      <c r="D135" s="190"/>
      <c r="E135" s="190"/>
      <c r="F135" s="190"/>
      <c r="G135" s="190"/>
      <c r="H135" s="191"/>
      <c r="I135" s="71"/>
      <c r="J135" s="134"/>
      <c r="K135" s="58"/>
      <c r="L135" s="72"/>
    </row>
    <row r="136" spans="1:12" x14ac:dyDescent="0.25">
      <c r="A136" s="8"/>
      <c r="B136" s="9" t="s">
        <v>138</v>
      </c>
      <c r="C136" s="10" t="s">
        <v>13</v>
      </c>
      <c r="D136" s="9" t="s">
        <v>139</v>
      </c>
      <c r="E136" s="15">
        <v>91</v>
      </c>
      <c r="F136" s="15">
        <v>43</v>
      </c>
      <c r="G136" s="23">
        <v>134</v>
      </c>
      <c r="H136" s="64" t="s">
        <v>14</v>
      </c>
      <c r="I136" s="73">
        <v>42</v>
      </c>
      <c r="J136" s="135">
        <v>28</v>
      </c>
      <c r="K136" s="15">
        <v>58</v>
      </c>
      <c r="L136" s="74">
        <v>128</v>
      </c>
    </row>
    <row r="137" spans="1:12" x14ac:dyDescent="0.25">
      <c r="A137" s="8"/>
      <c r="B137" s="9" t="s">
        <v>140</v>
      </c>
      <c r="C137" s="10" t="s">
        <v>13</v>
      </c>
      <c r="D137" s="9" t="s">
        <v>139</v>
      </c>
      <c r="E137" s="15">
        <v>1254</v>
      </c>
      <c r="F137" s="15">
        <v>741</v>
      </c>
      <c r="G137" s="23">
        <v>1995</v>
      </c>
      <c r="H137" s="64" t="s">
        <v>14</v>
      </c>
      <c r="I137" s="73">
        <v>677</v>
      </c>
      <c r="J137" s="135">
        <v>472</v>
      </c>
      <c r="K137" s="15">
        <v>678</v>
      </c>
      <c r="L137" s="74">
        <v>1827</v>
      </c>
    </row>
    <row r="138" spans="1:12" x14ac:dyDescent="0.25">
      <c r="A138" s="8"/>
      <c r="B138" s="18" t="s">
        <v>141</v>
      </c>
      <c r="C138" s="10" t="s">
        <v>13</v>
      </c>
      <c r="D138" s="9" t="s">
        <v>142</v>
      </c>
      <c r="E138" s="15">
        <v>269</v>
      </c>
      <c r="F138" s="15">
        <v>227</v>
      </c>
      <c r="G138" s="23">
        <v>496</v>
      </c>
      <c r="H138" s="64" t="s">
        <v>30</v>
      </c>
      <c r="I138" s="73"/>
      <c r="J138" s="135"/>
      <c r="K138" s="15"/>
      <c r="L138" s="74">
        <v>367</v>
      </c>
    </row>
    <row r="139" spans="1:12" x14ac:dyDescent="0.25">
      <c r="A139" s="8"/>
      <c r="B139" s="18" t="s">
        <v>143</v>
      </c>
      <c r="C139" s="10" t="s">
        <v>21</v>
      </c>
      <c r="D139" s="9" t="s">
        <v>142</v>
      </c>
      <c r="E139" s="15">
        <v>3.8</v>
      </c>
      <c r="F139" s="15">
        <v>4.0999999999999996</v>
      </c>
      <c r="G139" s="23">
        <v>4</v>
      </c>
      <c r="H139" s="64" t="s">
        <v>30</v>
      </c>
      <c r="I139" s="73"/>
      <c r="J139" s="135"/>
      <c r="K139" s="15"/>
      <c r="L139" s="74">
        <v>2.6</v>
      </c>
    </row>
    <row r="140" spans="1:12" x14ac:dyDescent="0.25">
      <c r="A140" s="8"/>
      <c r="B140" s="18" t="s">
        <v>144</v>
      </c>
      <c r="C140" s="10" t="s">
        <v>13</v>
      </c>
      <c r="D140" s="9" t="s">
        <v>639</v>
      </c>
      <c r="E140" s="15">
        <v>0</v>
      </c>
      <c r="F140" s="15">
        <v>0</v>
      </c>
      <c r="G140" s="23">
        <v>0</v>
      </c>
      <c r="H140" s="64" t="s">
        <v>14</v>
      </c>
      <c r="I140" s="73"/>
      <c r="J140" s="135">
        <v>0</v>
      </c>
      <c r="K140" s="15">
        <v>0</v>
      </c>
      <c r="L140" s="74">
        <v>0</v>
      </c>
    </row>
    <row r="141" spans="1:12" ht="25.5" x14ac:dyDescent="0.25">
      <c r="A141" s="8"/>
      <c r="B141" s="18" t="s">
        <v>145</v>
      </c>
      <c r="C141" s="10" t="s">
        <v>13</v>
      </c>
      <c r="D141" s="9" t="s">
        <v>642</v>
      </c>
      <c r="E141" s="15">
        <v>24</v>
      </c>
      <c r="F141" s="24">
        <v>5</v>
      </c>
      <c r="G141" s="23">
        <f t="shared" ref="G141:G146" si="0">E141+F141</f>
        <v>29</v>
      </c>
      <c r="H141" s="64" t="s">
        <v>14</v>
      </c>
      <c r="I141" s="73"/>
      <c r="J141" s="135">
        <v>24</v>
      </c>
      <c r="K141" s="15">
        <v>5</v>
      </c>
      <c r="L141" s="74">
        <f t="shared" ref="L141:L146" si="1">I141+J141+K141</f>
        <v>29</v>
      </c>
    </row>
    <row r="142" spans="1:12" ht="25.5" x14ac:dyDescent="0.25">
      <c r="A142" s="8"/>
      <c r="B142" s="18" t="s">
        <v>146</v>
      </c>
      <c r="C142" s="10" t="s">
        <v>13</v>
      </c>
      <c r="D142" s="9" t="s">
        <v>642</v>
      </c>
      <c r="E142" s="15">
        <v>6</v>
      </c>
      <c r="F142" s="24">
        <v>4</v>
      </c>
      <c r="G142" s="23">
        <f t="shared" si="0"/>
        <v>10</v>
      </c>
      <c r="H142" s="64" t="s">
        <v>14</v>
      </c>
      <c r="I142" s="73"/>
      <c r="J142" s="135">
        <v>9</v>
      </c>
      <c r="K142" s="15">
        <v>5</v>
      </c>
      <c r="L142" s="74">
        <f t="shared" si="1"/>
        <v>14</v>
      </c>
    </row>
    <row r="143" spans="1:12" ht="25.5" x14ac:dyDescent="0.25">
      <c r="A143" s="8"/>
      <c r="B143" s="18" t="s">
        <v>147</v>
      </c>
      <c r="C143" s="10" t="s">
        <v>13</v>
      </c>
      <c r="D143" s="9" t="s">
        <v>642</v>
      </c>
      <c r="E143" s="15">
        <v>113</v>
      </c>
      <c r="F143" s="24">
        <v>84</v>
      </c>
      <c r="G143" s="23">
        <f t="shared" si="0"/>
        <v>197</v>
      </c>
      <c r="H143" s="64" t="s">
        <v>14</v>
      </c>
      <c r="I143" s="73"/>
      <c r="J143" s="135">
        <v>96</v>
      </c>
      <c r="K143" s="15">
        <v>86</v>
      </c>
      <c r="L143" s="74">
        <f t="shared" si="1"/>
        <v>182</v>
      </c>
    </row>
    <row r="144" spans="1:12" x14ac:dyDescent="0.25">
      <c r="A144" s="8"/>
      <c r="B144" s="18" t="s">
        <v>148</v>
      </c>
      <c r="C144" s="10" t="s">
        <v>13</v>
      </c>
      <c r="D144" s="9" t="s">
        <v>642</v>
      </c>
      <c r="E144" s="15">
        <v>3</v>
      </c>
      <c r="F144" s="24">
        <v>0</v>
      </c>
      <c r="G144" s="23">
        <f t="shared" si="0"/>
        <v>3</v>
      </c>
      <c r="H144" s="64" t="s">
        <v>14</v>
      </c>
      <c r="I144" s="73"/>
      <c r="J144" s="135">
        <v>5</v>
      </c>
      <c r="K144" s="15">
        <v>1</v>
      </c>
      <c r="L144" s="74">
        <f t="shared" si="1"/>
        <v>6</v>
      </c>
    </row>
    <row r="145" spans="1:12" ht="25.5" x14ac:dyDescent="0.25">
      <c r="A145" s="8"/>
      <c r="B145" s="18" t="s">
        <v>149</v>
      </c>
      <c r="C145" s="10" t="s">
        <v>13</v>
      </c>
      <c r="D145" s="9" t="s">
        <v>642</v>
      </c>
      <c r="E145" s="15">
        <v>314</v>
      </c>
      <c r="F145" s="24">
        <v>84</v>
      </c>
      <c r="G145" s="23">
        <f t="shared" si="0"/>
        <v>398</v>
      </c>
      <c r="H145" s="64" t="s">
        <v>14</v>
      </c>
      <c r="I145" s="73"/>
      <c r="J145" s="135">
        <v>691</v>
      </c>
      <c r="K145" s="15">
        <v>347</v>
      </c>
      <c r="L145" s="74">
        <f t="shared" si="1"/>
        <v>1038</v>
      </c>
    </row>
    <row r="146" spans="1:12" ht="38.25" x14ac:dyDescent="0.25">
      <c r="A146" s="8"/>
      <c r="B146" s="18" t="s">
        <v>150</v>
      </c>
      <c r="C146" s="10" t="s">
        <v>13</v>
      </c>
      <c r="D146" s="9" t="s">
        <v>639</v>
      </c>
      <c r="E146" s="15">
        <v>2</v>
      </c>
      <c r="F146" s="15">
        <v>0</v>
      </c>
      <c r="G146" s="23">
        <f t="shared" si="0"/>
        <v>2</v>
      </c>
      <c r="H146" s="64" t="s">
        <v>14</v>
      </c>
      <c r="I146" s="73"/>
      <c r="J146" s="135">
        <v>1</v>
      </c>
      <c r="K146" s="15">
        <v>0</v>
      </c>
      <c r="L146" s="74">
        <f t="shared" si="1"/>
        <v>1</v>
      </c>
    </row>
    <row r="147" spans="1:12" ht="25.5" x14ac:dyDescent="0.25">
      <c r="A147" s="8"/>
      <c r="B147" s="18" t="s">
        <v>151</v>
      </c>
      <c r="C147" s="10" t="s">
        <v>10</v>
      </c>
      <c r="D147" s="9" t="s">
        <v>679</v>
      </c>
      <c r="E147" s="15" t="s">
        <v>152</v>
      </c>
      <c r="F147" s="15">
        <v>3.7136999999999998</v>
      </c>
      <c r="G147" s="23">
        <v>4.8296999999999999</v>
      </c>
      <c r="H147" s="64" t="s">
        <v>14</v>
      </c>
      <c r="I147" s="73"/>
      <c r="J147" s="135"/>
      <c r="K147" s="15"/>
      <c r="L147" s="74"/>
    </row>
    <row r="148" spans="1:12" ht="38.25" x14ac:dyDescent="0.25">
      <c r="A148" s="8"/>
      <c r="B148" s="18" t="s">
        <v>153</v>
      </c>
      <c r="C148" s="10" t="s">
        <v>10</v>
      </c>
      <c r="D148" s="9" t="s">
        <v>680</v>
      </c>
      <c r="E148" s="15" t="s">
        <v>154</v>
      </c>
      <c r="F148" s="15">
        <v>3.8620000000000001</v>
      </c>
      <c r="G148" s="23">
        <v>6.3220000000000001</v>
      </c>
      <c r="H148" s="64" t="s">
        <v>14</v>
      </c>
      <c r="I148" s="73"/>
      <c r="J148" s="135" t="s">
        <v>937</v>
      </c>
      <c r="K148" s="15"/>
      <c r="L148" s="74"/>
    </row>
    <row r="149" spans="1:12" ht="63.75" x14ac:dyDescent="0.25">
      <c r="A149" s="8"/>
      <c r="B149" s="18" t="s">
        <v>155</v>
      </c>
      <c r="C149" s="10" t="s">
        <v>10</v>
      </c>
      <c r="D149" s="9" t="s">
        <v>680</v>
      </c>
      <c r="E149" s="16" t="s">
        <v>156</v>
      </c>
      <c r="F149" s="15">
        <v>3.4293999999999998</v>
      </c>
      <c r="G149" s="23">
        <v>6.0194000000000001</v>
      </c>
      <c r="H149" s="64" t="s">
        <v>14</v>
      </c>
      <c r="I149" s="73"/>
      <c r="J149" s="135" t="s">
        <v>938</v>
      </c>
      <c r="K149" s="15"/>
      <c r="L149" s="74"/>
    </row>
    <row r="150" spans="1:12" ht="25.5" x14ac:dyDescent="0.25">
      <c r="A150" s="8"/>
      <c r="B150" s="18" t="s">
        <v>157</v>
      </c>
      <c r="C150" s="10" t="s">
        <v>13</v>
      </c>
      <c r="D150" s="9" t="s">
        <v>680</v>
      </c>
      <c r="E150" s="15">
        <v>1</v>
      </c>
      <c r="F150" s="15">
        <v>2</v>
      </c>
      <c r="G150" s="23">
        <v>3</v>
      </c>
      <c r="H150" s="64" t="s">
        <v>14</v>
      </c>
      <c r="I150" s="73"/>
      <c r="J150" s="135">
        <v>0</v>
      </c>
      <c r="K150" s="15"/>
      <c r="L150" s="74"/>
    </row>
    <row r="151" spans="1:12" ht="25.5" x14ac:dyDescent="0.25">
      <c r="A151" s="8"/>
      <c r="B151" s="18" t="s">
        <v>158</v>
      </c>
      <c r="C151" s="10" t="s">
        <v>13</v>
      </c>
      <c r="D151" s="9" t="s">
        <v>679</v>
      </c>
      <c r="E151" s="15">
        <v>55</v>
      </c>
      <c r="F151" s="15">
        <v>131</v>
      </c>
      <c r="G151" s="23">
        <v>186</v>
      </c>
      <c r="H151" s="64" t="s">
        <v>14</v>
      </c>
      <c r="I151" s="73"/>
      <c r="J151" s="135"/>
      <c r="K151" s="15"/>
      <c r="L151" s="74"/>
    </row>
    <row r="152" spans="1:12" ht="25.5" x14ac:dyDescent="0.25">
      <c r="A152" s="8"/>
      <c r="B152" s="18" t="s">
        <v>159</v>
      </c>
      <c r="C152" s="10" t="s">
        <v>13</v>
      </c>
      <c r="D152" s="9" t="s">
        <v>639</v>
      </c>
      <c r="E152" s="15" t="s">
        <v>160</v>
      </c>
      <c r="F152" s="15">
        <v>0</v>
      </c>
      <c r="G152" s="23">
        <v>1</v>
      </c>
      <c r="H152" s="64" t="s">
        <v>14</v>
      </c>
      <c r="I152" s="73"/>
      <c r="J152" s="135" t="s">
        <v>160</v>
      </c>
      <c r="K152" s="15">
        <v>0</v>
      </c>
      <c r="L152" s="74">
        <v>1</v>
      </c>
    </row>
    <row r="153" spans="1:12" ht="25.5" outlineLevel="1" x14ac:dyDescent="0.25">
      <c r="A153" s="8"/>
      <c r="B153" s="32" t="s">
        <v>161</v>
      </c>
      <c r="C153" s="27" t="s">
        <v>21</v>
      </c>
      <c r="D153" s="26" t="s">
        <v>27</v>
      </c>
      <c r="E153" s="12"/>
      <c r="F153" s="12"/>
      <c r="G153" s="25"/>
      <c r="H153" s="65"/>
      <c r="I153" s="73"/>
      <c r="J153" s="135"/>
      <c r="K153" s="15"/>
      <c r="L153" s="76"/>
    </row>
    <row r="154" spans="1:12" outlineLevel="1" x14ac:dyDescent="0.25">
      <c r="A154" s="8"/>
      <c r="B154" s="28" t="s">
        <v>28</v>
      </c>
      <c r="C154" s="10"/>
      <c r="D154" s="9"/>
      <c r="E154" s="15">
        <v>38.700000000000003</v>
      </c>
      <c r="F154" s="15">
        <v>19.600000000000001</v>
      </c>
      <c r="G154" s="23">
        <v>31.7</v>
      </c>
      <c r="H154" s="64" t="s">
        <v>14</v>
      </c>
      <c r="I154" s="73"/>
      <c r="J154" s="135">
        <v>37</v>
      </c>
      <c r="K154" s="15">
        <v>21</v>
      </c>
      <c r="L154" s="74">
        <v>31</v>
      </c>
    </row>
    <row r="155" spans="1:12" outlineLevel="1" x14ac:dyDescent="0.25">
      <c r="A155" s="8"/>
      <c r="B155" s="28" t="s">
        <v>29</v>
      </c>
      <c r="C155" s="10"/>
      <c r="D155" s="9"/>
      <c r="E155" s="15">
        <v>30.3</v>
      </c>
      <c r="F155" s="15">
        <v>48.4</v>
      </c>
      <c r="G155" s="23">
        <v>37</v>
      </c>
      <c r="H155" s="64" t="s">
        <v>30</v>
      </c>
      <c r="I155" s="73"/>
      <c r="J155" s="135">
        <v>30</v>
      </c>
      <c r="K155" s="15">
        <v>41</v>
      </c>
      <c r="L155" s="74">
        <v>34</v>
      </c>
    </row>
    <row r="156" spans="1:12" x14ac:dyDescent="0.25">
      <c r="A156" s="190" t="s">
        <v>162</v>
      </c>
      <c r="B156" s="190"/>
      <c r="C156" s="190"/>
      <c r="D156" s="190"/>
      <c r="E156" s="190"/>
      <c r="F156" s="190"/>
      <c r="G156" s="190"/>
      <c r="H156" s="191"/>
      <c r="I156" s="71"/>
      <c r="J156" s="134"/>
      <c r="K156" s="58"/>
      <c r="L156" s="72"/>
    </row>
    <row r="157" spans="1:12" x14ac:dyDescent="0.25">
      <c r="A157" s="8"/>
      <c r="B157" s="9" t="s">
        <v>163</v>
      </c>
      <c r="C157" s="10" t="s">
        <v>13</v>
      </c>
      <c r="D157" s="9" t="s">
        <v>164</v>
      </c>
      <c r="E157" s="12"/>
      <c r="F157" s="12"/>
      <c r="G157" s="25"/>
      <c r="H157" s="65"/>
      <c r="I157" s="75"/>
      <c r="J157" s="136"/>
      <c r="K157" s="12"/>
      <c r="L157" s="76"/>
    </row>
    <row r="158" spans="1:12" x14ac:dyDescent="0.25">
      <c r="A158" s="8"/>
      <c r="B158" s="13" t="s">
        <v>165</v>
      </c>
      <c r="C158" s="10"/>
      <c r="D158" s="9"/>
      <c r="E158" s="15">
        <v>1726</v>
      </c>
      <c r="F158" s="15" t="s">
        <v>69</v>
      </c>
      <c r="G158" s="23">
        <v>1726</v>
      </c>
      <c r="H158" s="64" t="s">
        <v>14</v>
      </c>
      <c r="I158" s="73">
        <v>2107</v>
      </c>
      <c r="J158" s="135"/>
      <c r="K158" s="15"/>
      <c r="L158" s="74">
        <f>I158</f>
        <v>2107</v>
      </c>
    </row>
    <row r="159" spans="1:12" x14ac:dyDescent="0.25">
      <c r="A159" s="8"/>
      <c r="B159" s="13" t="s">
        <v>166</v>
      </c>
      <c r="C159" s="10"/>
      <c r="D159" s="9"/>
      <c r="E159" s="15" t="s">
        <v>69</v>
      </c>
      <c r="F159" s="15">
        <v>406</v>
      </c>
      <c r="G159" s="23">
        <v>406</v>
      </c>
      <c r="H159" s="64" t="s">
        <v>14</v>
      </c>
      <c r="I159" s="73"/>
      <c r="J159" s="135"/>
      <c r="K159" s="15"/>
      <c r="L159" s="74"/>
    </row>
    <row r="160" spans="1:12" x14ac:dyDescent="0.25">
      <c r="A160" s="8"/>
      <c r="B160" s="13" t="s">
        <v>167</v>
      </c>
      <c r="C160" s="10"/>
      <c r="D160" s="9"/>
      <c r="E160" s="15">
        <v>399</v>
      </c>
      <c r="F160" s="15" t="s">
        <v>69</v>
      </c>
      <c r="G160" s="23">
        <v>399</v>
      </c>
      <c r="H160" s="64" t="s">
        <v>14</v>
      </c>
      <c r="I160" s="73"/>
      <c r="J160" s="135"/>
      <c r="K160" s="15"/>
      <c r="L160" s="74"/>
    </row>
    <row r="161" spans="1:12" x14ac:dyDescent="0.25">
      <c r="A161" s="8"/>
      <c r="B161" s="9" t="s">
        <v>168</v>
      </c>
      <c r="C161" s="10" t="s">
        <v>13</v>
      </c>
      <c r="D161" s="9" t="s">
        <v>169</v>
      </c>
      <c r="E161" s="12"/>
      <c r="F161" s="12"/>
      <c r="G161" s="25"/>
      <c r="H161" s="65"/>
      <c r="I161" s="75"/>
      <c r="J161" s="136"/>
      <c r="K161" s="12"/>
      <c r="L161" s="76"/>
    </row>
    <row r="162" spans="1:12" x14ac:dyDescent="0.25">
      <c r="A162" s="8"/>
      <c r="B162" s="13" t="s">
        <v>170</v>
      </c>
      <c r="C162" s="10"/>
      <c r="D162" s="9"/>
      <c r="E162" s="15">
        <v>406</v>
      </c>
      <c r="F162" s="15" t="s">
        <v>69</v>
      </c>
      <c r="G162" s="23">
        <v>406</v>
      </c>
      <c r="H162" s="64" t="s">
        <v>11</v>
      </c>
      <c r="I162" s="73"/>
      <c r="J162" s="135">
        <v>379</v>
      </c>
      <c r="K162" s="15"/>
      <c r="L162" s="167">
        <v>379</v>
      </c>
    </row>
    <row r="163" spans="1:12" x14ac:dyDescent="0.25">
      <c r="A163" s="8"/>
      <c r="B163" s="13" t="s">
        <v>171</v>
      </c>
      <c r="C163" s="10"/>
      <c r="D163" s="9"/>
      <c r="E163" s="15">
        <v>200</v>
      </c>
      <c r="F163" s="15" t="s">
        <v>69</v>
      </c>
      <c r="G163" s="23">
        <v>200</v>
      </c>
      <c r="H163" s="64" t="s">
        <v>11</v>
      </c>
      <c r="I163" s="73"/>
      <c r="J163" s="135">
        <v>185</v>
      </c>
      <c r="K163" s="15"/>
      <c r="L163" s="167">
        <v>185</v>
      </c>
    </row>
    <row r="164" spans="1:12" x14ac:dyDescent="0.25">
      <c r="A164" s="8"/>
      <c r="B164" s="13" t="s">
        <v>172</v>
      </c>
      <c r="C164" s="10"/>
      <c r="D164" s="9"/>
      <c r="E164" s="15" t="s">
        <v>69</v>
      </c>
      <c r="F164" s="15">
        <v>267</v>
      </c>
      <c r="G164" s="23">
        <v>267</v>
      </c>
      <c r="H164" s="64" t="s">
        <v>11</v>
      </c>
      <c r="I164" s="73"/>
      <c r="J164" s="135"/>
      <c r="K164" s="15">
        <v>256</v>
      </c>
      <c r="L164" s="167">
        <v>256</v>
      </c>
    </row>
    <row r="165" spans="1:12" x14ac:dyDescent="0.25">
      <c r="A165" s="8"/>
      <c r="B165" s="13" t="s">
        <v>879</v>
      </c>
      <c r="C165" s="10"/>
      <c r="D165" s="9"/>
      <c r="E165" s="15" t="s">
        <v>69</v>
      </c>
      <c r="F165" s="15">
        <v>19</v>
      </c>
      <c r="G165" s="23">
        <v>19</v>
      </c>
      <c r="H165" s="64" t="s">
        <v>14</v>
      </c>
      <c r="I165" s="73"/>
      <c r="J165" s="135"/>
      <c r="K165" s="15">
        <v>206</v>
      </c>
      <c r="L165" s="167">
        <v>206</v>
      </c>
    </row>
    <row r="166" spans="1:12" x14ac:dyDescent="0.25">
      <c r="A166" s="8"/>
      <c r="B166" s="13" t="s">
        <v>173</v>
      </c>
      <c r="C166" s="10"/>
      <c r="D166" s="9"/>
      <c r="E166" s="15">
        <v>126</v>
      </c>
      <c r="F166" s="15" t="s">
        <v>69</v>
      </c>
      <c r="G166" s="23">
        <v>126</v>
      </c>
      <c r="H166" s="64" t="s">
        <v>14</v>
      </c>
      <c r="I166" s="73"/>
      <c r="J166" s="135">
        <v>124</v>
      </c>
      <c r="K166" s="15"/>
      <c r="L166" s="167">
        <v>124</v>
      </c>
    </row>
    <row r="167" spans="1:12" x14ac:dyDescent="0.25">
      <c r="A167" s="8"/>
      <c r="B167" s="13" t="s">
        <v>174</v>
      </c>
      <c r="C167" s="10"/>
      <c r="D167" s="9"/>
      <c r="E167" s="15">
        <v>166</v>
      </c>
      <c r="F167" s="15" t="s">
        <v>69</v>
      </c>
      <c r="G167" s="23">
        <v>166</v>
      </c>
      <c r="H167" s="64" t="s">
        <v>14</v>
      </c>
      <c r="I167" s="73"/>
      <c r="J167" s="135">
        <v>170</v>
      </c>
      <c r="K167" s="15"/>
      <c r="L167" s="167">
        <v>170</v>
      </c>
    </row>
    <row r="168" spans="1:12" x14ac:dyDescent="0.25">
      <c r="A168" s="8"/>
      <c r="B168" s="13" t="s">
        <v>167</v>
      </c>
      <c r="C168" s="10"/>
      <c r="D168" s="9"/>
      <c r="E168" s="15">
        <v>52</v>
      </c>
      <c r="F168" s="15" t="s">
        <v>69</v>
      </c>
      <c r="G168" s="23">
        <v>52</v>
      </c>
      <c r="H168" s="64" t="s">
        <v>14</v>
      </c>
      <c r="I168" s="73"/>
      <c r="J168" s="135">
        <v>52</v>
      </c>
      <c r="K168" s="15"/>
      <c r="L168" s="167">
        <v>52</v>
      </c>
    </row>
    <row r="169" spans="1:12" x14ac:dyDescent="0.25">
      <c r="A169" s="8"/>
      <c r="B169" s="13" t="s">
        <v>175</v>
      </c>
      <c r="C169" s="10"/>
      <c r="D169" s="9"/>
      <c r="E169" s="15">
        <v>44</v>
      </c>
      <c r="F169" s="15" t="s">
        <v>69</v>
      </c>
      <c r="G169" s="23">
        <v>44</v>
      </c>
      <c r="H169" s="64" t="s">
        <v>14</v>
      </c>
      <c r="I169" s="73"/>
      <c r="J169" s="135">
        <v>44</v>
      </c>
      <c r="K169" s="15"/>
      <c r="L169" s="167">
        <v>44</v>
      </c>
    </row>
    <row r="170" spans="1:12" x14ac:dyDescent="0.25">
      <c r="A170" s="8"/>
      <c r="B170" s="13" t="s">
        <v>165</v>
      </c>
      <c r="C170" s="10"/>
      <c r="D170" s="9"/>
      <c r="E170" s="15">
        <v>0</v>
      </c>
      <c r="F170" s="15" t="s">
        <v>69</v>
      </c>
      <c r="G170" s="23">
        <v>0</v>
      </c>
      <c r="H170" s="64" t="s">
        <v>14</v>
      </c>
      <c r="I170" s="73"/>
      <c r="J170" s="135">
        <v>96</v>
      </c>
      <c r="K170" s="15"/>
      <c r="L170" s="167">
        <v>96</v>
      </c>
    </row>
    <row r="171" spans="1:12" x14ac:dyDescent="0.25">
      <c r="A171" s="8"/>
      <c r="B171" s="13" t="s">
        <v>668</v>
      </c>
      <c r="C171" s="10"/>
      <c r="D171" s="9"/>
      <c r="E171" s="15"/>
      <c r="F171" s="15"/>
      <c r="G171" s="23"/>
      <c r="H171" s="64"/>
      <c r="I171" s="73"/>
      <c r="J171" s="135">
        <v>0</v>
      </c>
      <c r="K171" s="15">
        <v>0</v>
      </c>
      <c r="L171" s="167">
        <v>0</v>
      </c>
    </row>
    <row r="172" spans="1:12" x14ac:dyDescent="0.25">
      <c r="A172" s="8"/>
      <c r="B172" s="13" t="s">
        <v>667</v>
      </c>
      <c r="C172" s="10"/>
      <c r="D172" s="9"/>
      <c r="E172" s="15"/>
      <c r="F172" s="15"/>
      <c r="G172" s="23"/>
      <c r="H172" s="64"/>
      <c r="I172" s="73"/>
      <c r="J172" s="135"/>
      <c r="K172" s="15"/>
      <c r="L172" s="74"/>
    </row>
    <row r="173" spans="1:12" ht="25.5" x14ac:dyDescent="0.25">
      <c r="A173" s="8"/>
      <c r="B173" s="9" t="s">
        <v>176</v>
      </c>
      <c r="C173" s="10" t="s">
        <v>13</v>
      </c>
      <c r="D173" s="9" t="s">
        <v>643</v>
      </c>
      <c r="E173" s="15">
        <v>6</v>
      </c>
      <c r="F173" s="15">
        <v>2</v>
      </c>
      <c r="G173" s="23">
        <v>8</v>
      </c>
      <c r="H173" s="64" t="s">
        <v>14</v>
      </c>
      <c r="I173" s="73"/>
      <c r="J173" s="135">
        <v>7</v>
      </c>
      <c r="K173" s="15">
        <v>4</v>
      </c>
      <c r="L173" s="74">
        <v>11</v>
      </c>
    </row>
    <row r="174" spans="1:12" ht="25.5" x14ac:dyDescent="0.25">
      <c r="A174" s="8"/>
      <c r="B174" s="9" t="s">
        <v>177</v>
      </c>
      <c r="C174" s="10" t="s">
        <v>13</v>
      </c>
      <c r="D174" s="9" t="s">
        <v>178</v>
      </c>
      <c r="E174" s="12"/>
      <c r="F174" s="12"/>
      <c r="G174" s="25"/>
      <c r="H174" s="65"/>
      <c r="I174" s="73"/>
      <c r="J174" s="135"/>
      <c r="K174" s="15"/>
      <c r="L174" s="76"/>
    </row>
    <row r="175" spans="1:12" x14ac:dyDescent="0.25">
      <c r="A175" s="8"/>
      <c r="B175" s="13" t="s">
        <v>681</v>
      </c>
      <c r="C175" s="10"/>
      <c r="D175" s="9"/>
      <c r="E175" s="15">
        <v>585</v>
      </c>
      <c r="F175" s="15">
        <v>139</v>
      </c>
      <c r="G175" s="23">
        <f>E175+F175</f>
        <v>724</v>
      </c>
      <c r="H175" s="64" t="s">
        <v>14</v>
      </c>
      <c r="I175" s="73"/>
      <c r="J175" s="135"/>
      <c r="K175" s="15"/>
      <c r="L175" s="74"/>
    </row>
    <row r="176" spans="1:12" x14ac:dyDescent="0.25">
      <c r="A176" s="8"/>
      <c r="B176" s="13" t="s">
        <v>179</v>
      </c>
      <c r="C176" s="10"/>
      <c r="D176" s="9"/>
      <c r="E176" s="15">
        <v>476</v>
      </c>
      <c r="F176" s="15" t="s">
        <v>69</v>
      </c>
      <c r="G176" s="23">
        <v>476</v>
      </c>
      <c r="H176" s="64" t="s">
        <v>14</v>
      </c>
      <c r="I176" s="73"/>
      <c r="J176" s="135">
        <v>494</v>
      </c>
      <c r="K176" s="15"/>
      <c r="L176" s="74">
        <f>494</f>
        <v>494</v>
      </c>
    </row>
    <row r="177" spans="1:12" ht="25.5" x14ac:dyDescent="0.25">
      <c r="A177" s="8"/>
      <c r="B177" s="9" t="s">
        <v>180</v>
      </c>
      <c r="C177" s="10" t="s">
        <v>13</v>
      </c>
      <c r="D177" s="9" t="s">
        <v>643</v>
      </c>
      <c r="E177" s="15">
        <v>1</v>
      </c>
      <c r="F177" s="15" t="s">
        <v>69</v>
      </c>
      <c r="G177" s="23">
        <v>1</v>
      </c>
      <c r="H177" s="64" t="s">
        <v>14</v>
      </c>
      <c r="I177" s="73"/>
      <c r="J177" s="135">
        <v>1</v>
      </c>
      <c r="K177" s="15">
        <v>0</v>
      </c>
      <c r="L177" s="74">
        <f t="shared" ref="L177" si="2">J177+K177</f>
        <v>1</v>
      </c>
    </row>
    <row r="178" spans="1:12" ht="63.75" x14ac:dyDescent="0.25">
      <c r="A178" s="8"/>
      <c r="B178" s="9" t="s">
        <v>181</v>
      </c>
      <c r="C178" s="10" t="s">
        <v>13</v>
      </c>
      <c r="D178" s="9" t="s">
        <v>643</v>
      </c>
      <c r="E178" s="15">
        <v>596</v>
      </c>
      <c r="F178" s="15">
        <v>262</v>
      </c>
      <c r="G178" s="23">
        <v>858</v>
      </c>
      <c r="H178" s="64" t="s">
        <v>30</v>
      </c>
      <c r="I178" s="73"/>
      <c r="J178" s="135">
        <v>66</v>
      </c>
      <c r="K178" s="15">
        <v>543</v>
      </c>
      <c r="L178" s="74">
        <v>737</v>
      </c>
    </row>
    <row r="179" spans="1:12" x14ac:dyDescent="0.25">
      <c r="A179" s="8"/>
      <c r="B179" s="9" t="s">
        <v>168</v>
      </c>
      <c r="C179" s="10" t="s">
        <v>13</v>
      </c>
      <c r="D179" s="9" t="s">
        <v>169</v>
      </c>
      <c r="E179" s="15">
        <v>966</v>
      </c>
      <c r="F179" s="15">
        <v>355</v>
      </c>
      <c r="G179" s="23">
        <v>1321</v>
      </c>
      <c r="H179" s="66"/>
      <c r="I179" s="73"/>
      <c r="J179" s="40">
        <f>J180+J181+J182</f>
        <v>1050</v>
      </c>
      <c r="K179" s="40">
        <f>K180+K181+L182</f>
        <v>626</v>
      </c>
      <c r="L179" s="74">
        <f>J179+K179</f>
        <v>1676</v>
      </c>
    </row>
    <row r="180" spans="1:12" ht="25.5" x14ac:dyDescent="0.25">
      <c r="A180" s="8"/>
      <c r="B180" s="13" t="s">
        <v>182</v>
      </c>
      <c r="C180" s="10"/>
      <c r="D180" s="9"/>
      <c r="E180" s="15">
        <v>604</v>
      </c>
      <c r="F180" s="15">
        <v>277</v>
      </c>
      <c r="G180" s="23">
        <v>881</v>
      </c>
      <c r="H180" s="64" t="s">
        <v>14</v>
      </c>
      <c r="I180" s="73"/>
      <c r="J180" s="40">
        <v>660</v>
      </c>
      <c r="K180" s="40">
        <v>462</v>
      </c>
      <c r="L180" s="74">
        <f>J180+K180</f>
        <v>1122</v>
      </c>
    </row>
    <row r="181" spans="1:12" ht="25.5" x14ac:dyDescent="0.25">
      <c r="A181" s="8"/>
      <c r="B181" s="13" t="s">
        <v>183</v>
      </c>
      <c r="C181" s="10"/>
      <c r="D181" s="9"/>
      <c r="E181" s="15">
        <v>302</v>
      </c>
      <c r="F181" s="15">
        <v>39</v>
      </c>
      <c r="G181" s="23">
        <v>341</v>
      </c>
      <c r="H181" s="64" t="s">
        <v>14</v>
      </c>
      <c r="I181" s="73"/>
      <c r="J181" s="40">
        <v>390</v>
      </c>
      <c r="K181" s="40">
        <v>0</v>
      </c>
      <c r="L181" s="74">
        <f>J181+K181</f>
        <v>390</v>
      </c>
    </row>
    <row r="182" spans="1:12" x14ac:dyDescent="0.25">
      <c r="A182" s="8"/>
      <c r="B182" s="13" t="s">
        <v>184</v>
      </c>
      <c r="C182" s="10"/>
      <c r="D182" s="9"/>
      <c r="E182" s="15">
        <v>60</v>
      </c>
      <c r="F182" s="15">
        <v>39</v>
      </c>
      <c r="G182" s="23">
        <v>99</v>
      </c>
      <c r="H182" s="64" t="s">
        <v>30</v>
      </c>
      <c r="I182" s="73"/>
      <c r="J182" s="40"/>
      <c r="K182" s="40"/>
      <c r="L182" s="74">
        <v>164</v>
      </c>
    </row>
    <row r="183" spans="1:12" x14ac:dyDescent="0.25">
      <c r="A183" s="212"/>
      <c r="B183" s="213" t="s">
        <v>185</v>
      </c>
      <c r="C183" s="214" t="s">
        <v>13</v>
      </c>
      <c r="D183" s="213" t="s">
        <v>164</v>
      </c>
      <c r="E183" s="15" t="s">
        <v>186</v>
      </c>
      <c r="F183" s="189">
        <v>63</v>
      </c>
      <c r="G183" s="201">
        <v>654</v>
      </c>
      <c r="H183" s="192" t="s">
        <v>14</v>
      </c>
      <c r="I183" s="73"/>
      <c r="J183" s="135"/>
      <c r="K183" s="189"/>
      <c r="L183" s="181"/>
    </row>
    <row r="184" spans="1:12" x14ac:dyDescent="0.25">
      <c r="A184" s="212"/>
      <c r="B184" s="213"/>
      <c r="C184" s="214"/>
      <c r="D184" s="213"/>
      <c r="E184" s="15" t="s">
        <v>187</v>
      </c>
      <c r="F184" s="189"/>
      <c r="G184" s="201"/>
      <c r="H184" s="192"/>
      <c r="I184" s="73"/>
      <c r="J184" s="135"/>
      <c r="K184" s="189"/>
      <c r="L184" s="181"/>
    </row>
    <row r="185" spans="1:12" ht="191.25" x14ac:dyDescent="0.25">
      <c r="A185" s="8"/>
      <c r="B185" s="9" t="s">
        <v>188</v>
      </c>
      <c r="C185" s="10" t="s">
        <v>189</v>
      </c>
      <c r="D185" s="9" t="s">
        <v>681</v>
      </c>
      <c r="E185" s="15" t="s">
        <v>190</v>
      </c>
      <c r="F185" s="15" t="s">
        <v>191</v>
      </c>
      <c r="G185" s="23">
        <v>25</v>
      </c>
      <c r="H185" s="64" t="s">
        <v>14</v>
      </c>
      <c r="I185" s="73"/>
      <c r="J185" s="135"/>
      <c r="K185" s="15"/>
      <c r="L185" s="74"/>
    </row>
    <row r="186" spans="1:12" ht="114.75" x14ac:dyDescent="0.25">
      <c r="A186" s="8"/>
      <c r="B186" s="9" t="s">
        <v>192</v>
      </c>
      <c r="C186" s="10" t="s">
        <v>189</v>
      </c>
      <c r="D186" s="9" t="s">
        <v>179</v>
      </c>
      <c r="E186" s="15" t="s">
        <v>193</v>
      </c>
      <c r="F186" s="15" t="s">
        <v>69</v>
      </c>
      <c r="G186" s="23">
        <v>15</v>
      </c>
      <c r="H186" s="64" t="s">
        <v>14</v>
      </c>
      <c r="I186" s="73"/>
      <c r="J186" s="135" t="s">
        <v>669</v>
      </c>
      <c r="K186" s="15"/>
      <c r="L186" s="74">
        <v>22</v>
      </c>
    </row>
    <row r="187" spans="1:12" ht="25.5" x14ac:dyDescent="0.25">
      <c r="A187" s="8"/>
      <c r="B187" s="9" t="s">
        <v>194</v>
      </c>
      <c r="C187" s="10" t="s">
        <v>13</v>
      </c>
      <c r="D187" s="9" t="s">
        <v>682</v>
      </c>
      <c r="E187" s="12"/>
      <c r="F187" s="12"/>
      <c r="G187" s="25"/>
      <c r="H187" s="65"/>
      <c r="I187" s="75"/>
      <c r="J187" s="136"/>
      <c r="K187" s="12"/>
      <c r="L187" s="76"/>
    </row>
    <row r="188" spans="1:12" x14ac:dyDescent="0.25">
      <c r="A188" s="8"/>
      <c r="B188" s="13" t="s">
        <v>195</v>
      </c>
      <c r="C188" s="10"/>
      <c r="D188" s="9"/>
      <c r="E188" s="15">
        <v>30</v>
      </c>
      <c r="F188" s="15">
        <v>17</v>
      </c>
      <c r="G188" s="23">
        <v>47</v>
      </c>
      <c r="H188" s="64" t="s">
        <v>14</v>
      </c>
      <c r="I188" s="73"/>
      <c r="J188" s="135"/>
      <c r="K188" s="15"/>
      <c r="L188" s="74"/>
    </row>
    <row r="189" spans="1:12" x14ac:dyDescent="0.25">
      <c r="A189" s="8"/>
      <c r="B189" s="13" t="s">
        <v>196</v>
      </c>
      <c r="C189" s="10"/>
      <c r="D189" s="9"/>
      <c r="E189" s="15">
        <v>30</v>
      </c>
      <c r="F189" s="15">
        <v>30</v>
      </c>
      <c r="G189" s="23">
        <v>60</v>
      </c>
      <c r="H189" s="64" t="s">
        <v>14</v>
      </c>
      <c r="I189" s="73"/>
      <c r="J189" s="135"/>
      <c r="K189" s="15"/>
      <c r="L189" s="74"/>
    </row>
    <row r="190" spans="1:12" x14ac:dyDescent="0.25">
      <c r="A190" s="8"/>
      <c r="B190" s="13" t="s">
        <v>197</v>
      </c>
      <c r="C190" s="10"/>
      <c r="D190" s="9"/>
      <c r="E190" s="15">
        <v>30</v>
      </c>
      <c r="F190" s="15" t="s">
        <v>69</v>
      </c>
      <c r="G190" s="23">
        <v>30</v>
      </c>
      <c r="H190" s="64" t="s">
        <v>14</v>
      </c>
      <c r="I190" s="73"/>
      <c r="J190" s="135"/>
      <c r="K190" s="15"/>
      <c r="L190" s="74"/>
    </row>
    <row r="191" spans="1:12" x14ac:dyDescent="0.25">
      <c r="A191" s="8"/>
      <c r="B191" s="13" t="s">
        <v>198</v>
      </c>
      <c r="C191" s="10"/>
      <c r="D191" s="9"/>
      <c r="E191" s="15">
        <v>350</v>
      </c>
      <c r="F191" s="15"/>
      <c r="G191" s="23">
        <v>350</v>
      </c>
      <c r="H191" s="64" t="s">
        <v>14</v>
      </c>
      <c r="I191" s="73"/>
      <c r="J191" s="135"/>
      <c r="K191" s="15"/>
      <c r="L191" s="74"/>
    </row>
    <row r="192" spans="1:12" ht="38.25" x14ac:dyDescent="0.25">
      <c r="A192" s="8"/>
      <c r="B192" s="9" t="s">
        <v>199</v>
      </c>
      <c r="C192" s="10" t="s">
        <v>13</v>
      </c>
      <c r="D192" s="9" t="s">
        <v>683</v>
      </c>
      <c r="E192" s="15">
        <v>24</v>
      </c>
      <c r="F192" s="15">
        <v>8</v>
      </c>
      <c r="G192" s="23">
        <v>32</v>
      </c>
      <c r="H192" s="64" t="s">
        <v>14</v>
      </c>
      <c r="I192" s="73"/>
      <c r="J192" s="135"/>
      <c r="K192" s="15"/>
      <c r="L192" s="74"/>
    </row>
    <row r="193" spans="1:13" ht="38.25" x14ac:dyDescent="0.25">
      <c r="A193" s="8"/>
      <c r="B193" s="9" t="s">
        <v>200</v>
      </c>
      <c r="C193" s="10" t="s">
        <v>13</v>
      </c>
      <c r="D193" s="9" t="s">
        <v>681</v>
      </c>
      <c r="E193" s="15">
        <v>49</v>
      </c>
      <c r="F193" s="15">
        <v>5</v>
      </c>
      <c r="G193" s="23">
        <v>54</v>
      </c>
      <c r="H193" s="64" t="s">
        <v>14</v>
      </c>
      <c r="I193" s="73"/>
      <c r="J193" s="135"/>
      <c r="K193" s="15"/>
      <c r="L193" s="74"/>
    </row>
    <row r="194" spans="1:13" ht="25.5" x14ac:dyDescent="0.25">
      <c r="A194" s="8"/>
      <c r="B194" s="9" t="s">
        <v>201</v>
      </c>
      <c r="C194" s="10" t="s">
        <v>13</v>
      </c>
      <c r="D194" s="9" t="s">
        <v>643</v>
      </c>
      <c r="E194" s="15">
        <v>0</v>
      </c>
      <c r="F194" s="15">
        <v>0</v>
      </c>
      <c r="G194" s="23">
        <v>0</v>
      </c>
      <c r="H194" s="64" t="s">
        <v>14</v>
      </c>
      <c r="I194" s="73"/>
      <c r="J194" s="40">
        <v>0</v>
      </c>
      <c r="K194" s="40">
        <v>0</v>
      </c>
      <c r="L194" s="74">
        <v>0</v>
      </c>
    </row>
    <row r="195" spans="1:13" ht="25.5" x14ac:dyDescent="0.25">
      <c r="A195" s="8"/>
      <c r="B195" s="9" t="s">
        <v>202</v>
      </c>
      <c r="C195" s="10" t="s">
        <v>13</v>
      </c>
      <c r="D195" s="9" t="s">
        <v>643</v>
      </c>
      <c r="E195" s="15">
        <v>5</v>
      </c>
      <c r="F195" s="15">
        <v>7</v>
      </c>
      <c r="G195" s="23">
        <v>12</v>
      </c>
      <c r="H195" s="64" t="s">
        <v>14</v>
      </c>
      <c r="I195" s="73"/>
      <c r="J195" s="135">
        <v>0</v>
      </c>
      <c r="K195" s="15">
        <v>0</v>
      </c>
      <c r="L195" s="74">
        <v>0</v>
      </c>
    </row>
    <row r="196" spans="1:13" x14ac:dyDescent="0.25">
      <c r="A196" s="8"/>
      <c r="B196" s="13" t="s">
        <v>203</v>
      </c>
      <c r="C196" s="10"/>
      <c r="D196" s="9"/>
      <c r="E196" s="15">
        <v>3</v>
      </c>
      <c r="F196" s="15">
        <v>0</v>
      </c>
      <c r="G196" s="23">
        <v>3</v>
      </c>
      <c r="H196" s="64" t="s">
        <v>14</v>
      </c>
      <c r="I196" s="73"/>
      <c r="J196" s="135">
        <v>0</v>
      </c>
      <c r="K196" s="15">
        <v>0</v>
      </c>
      <c r="L196" s="74">
        <v>0</v>
      </c>
    </row>
    <row r="197" spans="1:13" ht="25.5" x14ac:dyDescent="0.25">
      <c r="A197" s="8"/>
      <c r="B197" s="13" t="s">
        <v>204</v>
      </c>
      <c r="C197" s="10"/>
      <c r="D197" s="9"/>
      <c r="E197" s="15">
        <v>2</v>
      </c>
      <c r="F197" s="15">
        <v>4</v>
      </c>
      <c r="G197" s="23">
        <v>6</v>
      </c>
      <c r="H197" s="64" t="s">
        <v>14</v>
      </c>
      <c r="I197" s="73"/>
      <c r="J197" s="135">
        <v>0</v>
      </c>
      <c r="K197" s="15">
        <v>0</v>
      </c>
      <c r="L197" s="74" t="s">
        <v>933</v>
      </c>
    </row>
    <row r="198" spans="1:13" x14ac:dyDescent="0.25">
      <c r="A198" s="8"/>
      <c r="B198" s="13" t="s">
        <v>205</v>
      </c>
      <c r="C198" s="10"/>
      <c r="D198" s="9"/>
      <c r="E198" s="15">
        <v>0</v>
      </c>
      <c r="F198" s="15">
        <v>3</v>
      </c>
      <c r="G198" s="23">
        <v>3</v>
      </c>
      <c r="H198" s="64" t="s">
        <v>14</v>
      </c>
      <c r="I198" s="73"/>
      <c r="J198" s="135"/>
      <c r="K198" s="15"/>
      <c r="L198" s="74"/>
    </row>
    <row r="199" spans="1:13" ht="25.5" x14ac:dyDescent="0.25">
      <c r="A199" s="8"/>
      <c r="B199" s="9" t="s">
        <v>206</v>
      </c>
      <c r="C199" s="10" t="s">
        <v>13</v>
      </c>
      <c r="D199" s="9" t="s">
        <v>644</v>
      </c>
      <c r="E199" s="15" t="s">
        <v>207</v>
      </c>
      <c r="F199" s="15">
        <v>0</v>
      </c>
      <c r="G199" s="23">
        <v>3</v>
      </c>
      <c r="H199" s="64" t="s">
        <v>14</v>
      </c>
      <c r="I199" s="73"/>
      <c r="J199" s="135">
        <v>2</v>
      </c>
      <c r="K199" s="15">
        <v>1</v>
      </c>
      <c r="L199" s="74">
        <v>3</v>
      </c>
    </row>
    <row r="200" spans="1:13" x14ac:dyDescent="0.25">
      <c r="A200" s="212"/>
      <c r="B200" s="213" t="s">
        <v>208</v>
      </c>
      <c r="C200" s="214" t="s">
        <v>13</v>
      </c>
      <c r="D200" s="213" t="s">
        <v>164</v>
      </c>
      <c r="E200" s="15" t="s">
        <v>209</v>
      </c>
      <c r="F200" s="189" t="s">
        <v>664</v>
      </c>
      <c r="G200" s="201">
        <v>102</v>
      </c>
      <c r="H200" s="192" t="s">
        <v>14</v>
      </c>
      <c r="I200" s="73" t="s">
        <v>916</v>
      </c>
      <c r="J200" s="135"/>
      <c r="K200" s="15"/>
      <c r="L200" s="181"/>
    </row>
    <row r="201" spans="1:13" x14ac:dyDescent="0.25">
      <c r="A201" s="212"/>
      <c r="B201" s="213"/>
      <c r="C201" s="214"/>
      <c r="D201" s="213"/>
      <c r="E201" s="15" t="s">
        <v>210</v>
      </c>
      <c r="F201" s="189"/>
      <c r="G201" s="201"/>
      <c r="H201" s="192"/>
      <c r="I201" s="73"/>
      <c r="J201" s="135"/>
      <c r="K201" s="15"/>
      <c r="L201" s="181"/>
    </row>
    <row r="202" spans="1:13" ht="51" x14ac:dyDescent="0.25">
      <c r="A202" s="8"/>
      <c r="B202" s="9" t="s">
        <v>211</v>
      </c>
      <c r="C202" s="10" t="s">
        <v>13</v>
      </c>
      <c r="D202" s="9" t="s">
        <v>644</v>
      </c>
      <c r="E202" s="15" t="s">
        <v>212</v>
      </c>
      <c r="F202" s="15">
        <v>0</v>
      </c>
      <c r="G202" s="23">
        <v>21</v>
      </c>
      <c r="H202" s="64" t="s">
        <v>14</v>
      </c>
      <c r="I202" s="73"/>
      <c r="J202" s="135">
        <v>24</v>
      </c>
      <c r="K202" s="15">
        <v>3</v>
      </c>
      <c r="L202" s="74">
        <v>27</v>
      </c>
    </row>
    <row r="203" spans="1:13" ht="51" x14ac:dyDescent="0.25">
      <c r="A203" s="8"/>
      <c r="B203" s="9" t="s">
        <v>213</v>
      </c>
      <c r="C203" s="10" t="s">
        <v>189</v>
      </c>
      <c r="D203" s="169" t="s">
        <v>935</v>
      </c>
      <c r="E203" s="15" t="s">
        <v>214</v>
      </c>
      <c r="F203" s="15" t="s">
        <v>215</v>
      </c>
      <c r="G203" s="23">
        <v>2</v>
      </c>
      <c r="H203" s="64" t="s">
        <v>14</v>
      </c>
      <c r="I203" s="73"/>
      <c r="J203" s="135"/>
      <c r="K203" s="15"/>
      <c r="L203" s="74"/>
      <c r="M203" s="168" t="s">
        <v>934</v>
      </c>
    </row>
    <row r="204" spans="1:13" ht="25.5" x14ac:dyDescent="0.25">
      <c r="A204" s="8"/>
      <c r="B204" s="9" t="s">
        <v>216</v>
      </c>
      <c r="C204" s="10" t="s">
        <v>13</v>
      </c>
      <c r="D204" s="9" t="s">
        <v>643</v>
      </c>
      <c r="E204" s="15">
        <v>87</v>
      </c>
      <c r="F204" s="15">
        <v>34</v>
      </c>
      <c r="G204" s="15">
        <v>121</v>
      </c>
      <c r="H204" s="64" t="s">
        <v>14</v>
      </c>
      <c r="I204" s="73"/>
      <c r="J204" s="135">
        <v>67</v>
      </c>
      <c r="K204" s="15">
        <v>15</v>
      </c>
      <c r="L204" s="167">
        <v>82</v>
      </c>
    </row>
    <row r="205" spans="1:13" ht="76.5" x14ac:dyDescent="0.25">
      <c r="A205" s="8"/>
      <c r="B205" s="9" t="s">
        <v>217</v>
      </c>
      <c r="C205" s="10" t="s">
        <v>13</v>
      </c>
      <c r="D205" s="9" t="s">
        <v>644</v>
      </c>
      <c r="E205" s="15" t="s">
        <v>218</v>
      </c>
      <c r="F205" s="15">
        <v>13</v>
      </c>
      <c r="G205" s="23">
        <v>17</v>
      </c>
      <c r="H205" s="64" t="s">
        <v>14</v>
      </c>
      <c r="I205" s="73"/>
      <c r="J205" s="135">
        <v>0</v>
      </c>
      <c r="K205" s="15">
        <v>0</v>
      </c>
      <c r="L205" s="74">
        <v>0</v>
      </c>
    </row>
    <row r="206" spans="1:13" ht="216.75" x14ac:dyDescent="0.25">
      <c r="A206" s="8"/>
      <c r="B206" s="9" t="s">
        <v>219</v>
      </c>
      <c r="C206" s="10" t="s">
        <v>189</v>
      </c>
      <c r="D206" s="9" t="s">
        <v>643</v>
      </c>
      <c r="E206" s="15" t="s">
        <v>665</v>
      </c>
      <c r="F206" s="24" t="s">
        <v>33</v>
      </c>
      <c r="G206" s="23">
        <v>2</v>
      </c>
      <c r="H206" s="64" t="s">
        <v>14</v>
      </c>
      <c r="I206" s="73"/>
      <c r="J206" s="135">
        <v>0</v>
      </c>
      <c r="K206" s="15">
        <v>0</v>
      </c>
      <c r="L206" s="74">
        <v>0</v>
      </c>
    </row>
    <row r="207" spans="1:13" ht="25.5" outlineLevel="1" x14ac:dyDescent="0.25">
      <c r="A207" s="8"/>
      <c r="B207" s="26" t="s">
        <v>220</v>
      </c>
      <c r="C207" s="27" t="s">
        <v>21</v>
      </c>
      <c r="D207" s="26" t="s">
        <v>27</v>
      </c>
      <c r="E207" s="12"/>
      <c r="F207" s="12"/>
      <c r="G207" s="25"/>
      <c r="H207" s="65"/>
      <c r="I207" s="75"/>
      <c r="J207" s="136"/>
      <c r="K207" s="12"/>
      <c r="L207" s="76"/>
    </row>
    <row r="208" spans="1:13" outlineLevel="1" x14ac:dyDescent="0.25">
      <c r="A208" s="8"/>
      <c r="B208" s="28" t="s">
        <v>28</v>
      </c>
      <c r="C208" s="10"/>
      <c r="D208" s="9"/>
      <c r="E208" s="15">
        <v>79</v>
      </c>
      <c r="F208" s="15">
        <v>44.7</v>
      </c>
      <c r="G208" s="23">
        <v>66.3</v>
      </c>
      <c r="H208" s="64" t="s">
        <v>14</v>
      </c>
      <c r="I208" s="73"/>
      <c r="J208" s="135">
        <v>65</v>
      </c>
      <c r="K208" s="15">
        <v>43</v>
      </c>
      <c r="L208" s="74">
        <v>57</v>
      </c>
    </row>
    <row r="209" spans="1:12" outlineLevel="1" x14ac:dyDescent="0.25">
      <c r="A209" s="8"/>
      <c r="B209" s="28" t="s">
        <v>29</v>
      </c>
      <c r="C209" s="10"/>
      <c r="D209" s="9"/>
      <c r="E209" s="15">
        <v>6</v>
      </c>
      <c r="F209" s="15">
        <v>27</v>
      </c>
      <c r="G209" s="23">
        <v>13.8</v>
      </c>
      <c r="H209" s="64" t="s">
        <v>30</v>
      </c>
      <c r="I209" s="73"/>
      <c r="J209" s="135">
        <v>19</v>
      </c>
      <c r="K209" s="15">
        <v>25</v>
      </c>
      <c r="L209" s="74">
        <v>21</v>
      </c>
    </row>
    <row r="210" spans="1:12" ht="25.5" outlineLevel="1" x14ac:dyDescent="0.25">
      <c r="A210" s="8"/>
      <c r="B210" s="26" t="s">
        <v>221</v>
      </c>
      <c r="C210" s="27" t="s">
        <v>21</v>
      </c>
      <c r="D210" s="26" t="s">
        <v>27</v>
      </c>
      <c r="E210" s="12"/>
      <c r="F210" s="12"/>
      <c r="G210" s="25"/>
      <c r="H210" s="65"/>
      <c r="I210" s="75"/>
      <c r="J210" s="136"/>
      <c r="K210" s="12"/>
      <c r="L210" s="76"/>
    </row>
    <row r="211" spans="1:12" outlineLevel="1" x14ac:dyDescent="0.25">
      <c r="A211" s="8"/>
      <c r="B211" s="28" t="s">
        <v>28</v>
      </c>
      <c r="C211" s="10"/>
      <c r="D211" s="9"/>
      <c r="E211" s="15" t="s">
        <v>33</v>
      </c>
      <c r="F211" s="15" t="s">
        <v>33</v>
      </c>
      <c r="G211" s="15" t="s">
        <v>33</v>
      </c>
      <c r="H211" s="64" t="s">
        <v>14</v>
      </c>
      <c r="I211" s="73"/>
      <c r="J211" s="135">
        <v>68</v>
      </c>
      <c r="K211" s="15">
        <v>47</v>
      </c>
      <c r="L211" s="74">
        <v>61</v>
      </c>
    </row>
    <row r="212" spans="1:12" outlineLevel="1" x14ac:dyDescent="0.25">
      <c r="A212" s="8"/>
      <c r="B212" s="28" t="s">
        <v>29</v>
      </c>
      <c r="C212" s="10"/>
      <c r="D212" s="9"/>
      <c r="E212" s="15" t="s">
        <v>33</v>
      </c>
      <c r="F212" s="15" t="s">
        <v>33</v>
      </c>
      <c r="G212" s="15" t="s">
        <v>33</v>
      </c>
      <c r="H212" s="64" t="s">
        <v>30</v>
      </c>
      <c r="I212" s="73"/>
      <c r="J212" s="135">
        <v>16</v>
      </c>
      <c r="K212" s="15">
        <v>19</v>
      </c>
      <c r="L212" s="74">
        <v>17</v>
      </c>
    </row>
    <row r="213" spans="1:12" ht="38.25" outlineLevel="1" x14ac:dyDescent="0.25">
      <c r="A213" s="8"/>
      <c r="B213" s="26" t="s">
        <v>222</v>
      </c>
      <c r="C213" s="27" t="s">
        <v>21</v>
      </c>
      <c r="D213" s="26" t="s">
        <v>27</v>
      </c>
      <c r="E213" s="12"/>
      <c r="F213" s="12"/>
      <c r="G213" s="25"/>
      <c r="H213" s="65"/>
      <c r="I213" s="75"/>
      <c r="J213" s="136"/>
      <c r="K213" s="12"/>
      <c r="L213" s="76"/>
    </row>
    <row r="214" spans="1:12" outlineLevel="1" x14ac:dyDescent="0.25">
      <c r="A214" s="8"/>
      <c r="B214" s="28" t="s">
        <v>28</v>
      </c>
      <c r="C214" s="10"/>
      <c r="D214" s="9"/>
      <c r="E214" s="15">
        <v>71.599999999999994</v>
      </c>
      <c r="F214" s="15">
        <v>54.3</v>
      </c>
      <c r="G214" s="23">
        <v>65.2</v>
      </c>
      <c r="H214" s="64" t="s">
        <v>14</v>
      </c>
      <c r="I214" s="73"/>
      <c r="J214" s="135">
        <v>66</v>
      </c>
      <c r="K214" s="15">
        <v>50</v>
      </c>
      <c r="L214" s="74">
        <v>60</v>
      </c>
    </row>
    <row r="215" spans="1:12" outlineLevel="1" x14ac:dyDescent="0.25">
      <c r="A215" s="8"/>
      <c r="B215" s="28" t="s">
        <v>29</v>
      </c>
      <c r="C215" s="10"/>
      <c r="D215" s="9"/>
      <c r="E215" s="15">
        <v>9.6999999999999993</v>
      </c>
      <c r="F215" s="15">
        <v>18.7</v>
      </c>
      <c r="G215" s="23">
        <v>13</v>
      </c>
      <c r="H215" s="64" t="s">
        <v>30</v>
      </c>
      <c r="I215" s="73"/>
      <c r="J215" s="135">
        <v>14</v>
      </c>
      <c r="K215" s="15">
        <v>15</v>
      </c>
      <c r="L215" s="74">
        <v>15</v>
      </c>
    </row>
    <row r="216" spans="1:12" ht="38.25" outlineLevel="1" x14ac:dyDescent="0.25">
      <c r="A216" s="8"/>
      <c r="B216" s="26" t="s">
        <v>223</v>
      </c>
      <c r="C216" s="27" t="s">
        <v>21</v>
      </c>
      <c r="D216" s="26" t="s">
        <v>27</v>
      </c>
      <c r="E216" s="12"/>
      <c r="F216" s="12"/>
      <c r="G216" s="25"/>
      <c r="H216" s="65"/>
      <c r="I216" s="75"/>
      <c r="J216" s="136"/>
      <c r="K216" s="12"/>
      <c r="L216" s="76"/>
    </row>
    <row r="217" spans="1:12" outlineLevel="1" x14ac:dyDescent="0.25">
      <c r="A217" s="8"/>
      <c r="B217" s="28" t="s">
        <v>28</v>
      </c>
      <c r="C217" s="10"/>
      <c r="D217" s="9"/>
      <c r="E217" s="15" t="s">
        <v>33</v>
      </c>
      <c r="F217" s="15" t="s">
        <v>33</v>
      </c>
      <c r="G217" s="15" t="s">
        <v>33</v>
      </c>
      <c r="H217" s="64" t="s">
        <v>14</v>
      </c>
      <c r="I217" s="73"/>
      <c r="J217" s="135">
        <v>70</v>
      </c>
      <c r="K217" s="15">
        <v>54</v>
      </c>
      <c r="L217" s="74">
        <v>64</v>
      </c>
    </row>
    <row r="218" spans="1:12" outlineLevel="1" x14ac:dyDescent="0.25">
      <c r="A218" s="8"/>
      <c r="B218" s="28" t="s">
        <v>29</v>
      </c>
      <c r="C218" s="10"/>
      <c r="D218" s="9"/>
      <c r="E218" s="15" t="s">
        <v>33</v>
      </c>
      <c r="F218" s="15" t="s">
        <v>33</v>
      </c>
      <c r="G218" s="15" t="s">
        <v>33</v>
      </c>
      <c r="H218" s="64" t="s">
        <v>30</v>
      </c>
      <c r="I218" s="73"/>
      <c r="J218" s="135">
        <v>13</v>
      </c>
      <c r="K218" s="15">
        <v>13</v>
      </c>
      <c r="L218" s="74">
        <v>13</v>
      </c>
    </row>
    <row r="219" spans="1:12" ht="25.5" outlineLevel="1" x14ac:dyDescent="0.25">
      <c r="A219" s="8"/>
      <c r="B219" s="26" t="s">
        <v>224</v>
      </c>
      <c r="C219" s="27" t="s">
        <v>21</v>
      </c>
      <c r="D219" s="26" t="s">
        <v>27</v>
      </c>
      <c r="E219" s="12"/>
      <c r="F219" s="12"/>
      <c r="G219" s="25"/>
      <c r="H219" s="65"/>
      <c r="I219" s="75"/>
      <c r="J219" s="136"/>
      <c r="K219" s="12"/>
      <c r="L219" s="76"/>
    </row>
    <row r="220" spans="1:12" outlineLevel="1" x14ac:dyDescent="0.25">
      <c r="A220" s="8"/>
      <c r="B220" s="28" t="s">
        <v>28</v>
      </c>
      <c r="C220" s="10"/>
      <c r="D220" s="9"/>
      <c r="E220" s="15">
        <v>31.5</v>
      </c>
      <c r="F220" s="15">
        <v>23.4</v>
      </c>
      <c r="G220" s="23">
        <v>28.5</v>
      </c>
      <c r="H220" s="64" t="s">
        <v>14</v>
      </c>
      <c r="I220" s="73"/>
      <c r="J220" s="135">
        <v>22</v>
      </c>
      <c r="K220" s="15">
        <v>16</v>
      </c>
      <c r="L220" s="74">
        <v>20</v>
      </c>
    </row>
    <row r="221" spans="1:12" outlineLevel="1" x14ac:dyDescent="0.25">
      <c r="A221" s="8"/>
      <c r="B221" s="28" t="s">
        <v>29</v>
      </c>
      <c r="C221" s="10"/>
      <c r="D221" s="9"/>
      <c r="E221" s="15">
        <v>18.899999999999999</v>
      </c>
      <c r="F221" s="15">
        <v>26.2</v>
      </c>
      <c r="G221" s="23">
        <v>21.6</v>
      </c>
      <c r="H221" s="64" t="s">
        <v>30</v>
      </c>
      <c r="I221" s="73"/>
      <c r="J221" s="135">
        <v>21</v>
      </c>
      <c r="K221" s="15">
        <v>24</v>
      </c>
      <c r="L221" s="74">
        <v>22</v>
      </c>
    </row>
    <row r="222" spans="1:12" ht="25.5" outlineLevel="1" x14ac:dyDescent="0.25">
      <c r="A222" s="8"/>
      <c r="B222" s="26" t="s">
        <v>225</v>
      </c>
      <c r="C222" s="27" t="s">
        <v>21</v>
      </c>
      <c r="D222" s="26" t="s">
        <v>27</v>
      </c>
      <c r="E222" s="12"/>
      <c r="F222" s="12"/>
      <c r="G222" s="25"/>
      <c r="H222" s="65"/>
      <c r="I222" s="75"/>
      <c r="J222" s="136"/>
      <c r="K222" s="12"/>
      <c r="L222" s="76"/>
    </row>
    <row r="223" spans="1:12" outlineLevel="1" x14ac:dyDescent="0.25">
      <c r="A223" s="8"/>
      <c r="B223" s="28" t="s">
        <v>28</v>
      </c>
      <c r="C223" s="10"/>
      <c r="D223" s="9"/>
      <c r="E223" s="15" t="s">
        <v>33</v>
      </c>
      <c r="F223" s="15" t="s">
        <v>33</v>
      </c>
      <c r="G223" s="15" t="s">
        <v>33</v>
      </c>
      <c r="H223" s="64" t="s">
        <v>14</v>
      </c>
      <c r="I223" s="73"/>
      <c r="J223" s="135">
        <v>19</v>
      </c>
      <c r="K223" s="15">
        <v>15</v>
      </c>
      <c r="L223" s="74">
        <v>17</v>
      </c>
    </row>
    <row r="224" spans="1:12" outlineLevel="1" x14ac:dyDescent="0.25">
      <c r="A224" s="8"/>
      <c r="B224" s="28" t="s">
        <v>29</v>
      </c>
      <c r="C224" s="10"/>
      <c r="D224" s="9"/>
      <c r="E224" s="15" t="s">
        <v>33</v>
      </c>
      <c r="F224" s="15" t="s">
        <v>33</v>
      </c>
      <c r="G224" s="15" t="s">
        <v>33</v>
      </c>
      <c r="H224" s="64" t="s">
        <v>30</v>
      </c>
      <c r="I224" s="73"/>
      <c r="J224" s="135">
        <v>22</v>
      </c>
      <c r="K224" s="15">
        <v>25</v>
      </c>
      <c r="L224" s="74">
        <v>23</v>
      </c>
    </row>
    <row r="225" spans="1:12" ht="25.5" outlineLevel="1" x14ac:dyDescent="0.25">
      <c r="A225" s="8"/>
      <c r="B225" s="26" t="s">
        <v>226</v>
      </c>
      <c r="C225" s="27" t="s">
        <v>21</v>
      </c>
      <c r="D225" s="26" t="s">
        <v>27</v>
      </c>
      <c r="E225" s="12"/>
      <c r="F225" s="12"/>
      <c r="G225" s="25"/>
      <c r="H225" s="65"/>
      <c r="I225" s="75"/>
      <c r="J225" s="136"/>
      <c r="K225" s="12"/>
      <c r="L225" s="76"/>
    </row>
    <row r="226" spans="1:12" outlineLevel="1" x14ac:dyDescent="0.25">
      <c r="A226" s="8"/>
      <c r="B226" s="28" t="s">
        <v>28</v>
      </c>
      <c r="C226" s="10"/>
      <c r="D226" s="9"/>
      <c r="E226" s="15">
        <v>67.3</v>
      </c>
      <c r="F226" s="15">
        <v>49.4</v>
      </c>
      <c r="G226" s="23">
        <v>60.5</v>
      </c>
      <c r="H226" s="64" t="s">
        <v>14</v>
      </c>
      <c r="I226" s="73"/>
      <c r="J226" s="135">
        <v>65</v>
      </c>
      <c r="K226" s="15">
        <v>42</v>
      </c>
      <c r="L226" s="74">
        <v>56</v>
      </c>
    </row>
    <row r="227" spans="1:12" outlineLevel="1" x14ac:dyDescent="0.25">
      <c r="A227" s="8"/>
      <c r="B227" s="28" t="s">
        <v>29</v>
      </c>
      <c r="C227" s="10"/>
      <c r="D227" s="9"/>
      <c r="E227" s="15">
        <v>11.3</v>
      </c>
      <c r="F227" s="15">
        <v>20</v>
      </c>
      <c r="G227" s="23">
        <v>14.6</v>
      </c>
      <c r="H227" s="64" t="s">
        <v>30</v>
      </c>
      <c r="I227" s="73"/>
      <c r="J227" s="135">
        <v>17</v>
      </c>
      <c r="K227" s="15">
        <v>22</v>
      </c>
      <c r="L227" s="74">
        <v>19</v>
      </c>
    </row>
    <row r="228" spans="1:12" ht="25.5" outlineLevel="1" x14ac:dyDescent="0.25">
      <c r="A228" s="8"/>
      <c r="B228" s="26" t="s">
        <v>227</v>
      </c>
      <c r="C228" s="27" t="s">
        <v>21</v>
      </c>
      <c r="D228" s="26" t="s">
        <v>27</v>
      </c>
      <c r="E228" s="12"/>
      <c r="F228" s="12"/>
      <c r="G228" s="25"/>
      <c r="H228" s="65"/>
      <c r="I228" s="75"/>
      <c r="J228" s="136"/>
      <c r="K228" s="12"/>
      <c r="L228" s="76"/>
    </row>
    <row r="229" spans="1:12" outlineLevel="1" x14ac:dyDescent="0.25">
      <c r="A229" s="8"/>
      <c r="B229" s="28" t="s">
        <v>28</v>
      </c>
      <c r="C229" s="10"/>
      <c r="D229" s="9"/>
      <c r="E229" s="15" t="s">
        <v>33</v>
      </c>
      <c r="F229" s="15" t="s">
        <v>33</v>
      </c>
      <c r="G229" s="15" t="s">
        <v>33</v>
      </c>
      <c r="H229" s="64" t="s">
        <v>14</v>
      </c>
      <c r="I229" s="73"/>
      <c r="J229" s="135">
        <v>66</v>
      </c>
      <c r="K229" s="15">
        <v>48</v>
      </c>
      <c r="L229" s="74">
        <v>59</v>
      </c>
    </row>
    <row r="230" spans="1:12" outlineLevel="1" x14ac:dyDescent="0.25">
      <c r="A230" s="8"/>
      <c r="B230" s="28" t="s">
        <v>29</v>
      </c>
      <c r="C230" s="10"/>
      <c r="D230" s="9"/>
      <c r="E230" s="15" t="s">
        <v>33</v>
      </c>
      <c r="F230" s="15" t="s">
        <v>33</v>
      </c>
      <c r="G230" s="15" t="s">
        <v>33</v>
      </c>
      <c r="H230" s="64" t="s">
        <v>30</v>
      </c>
      <c r="I230" s="73"/>
      <c r="J230" s="135">
        <v>16</v>
      </c>
      <c r="K230" s="15">
        <v>18</v>
      </c>
      <c r="L230" s="74">
        <v>16</v>
      </c>
    </row>
    <row r="231" spans="1:12" x14ac:dyDescent="0.25">
      <c r="A231" s="190" t="s">
        <v>228</v>
      </c>
      <c r="B231" s="190"/>
      <c r="C231" s="190"/>
      <c r="D231" s="190"/>
      <c r="E231" s="190"/>
      <c r="F231" s="190"/>
      <c r="G231" s="190"/>
      <c r="H231" s="191"/>
      <c r="I231" s="71"/>
      <c r="J231" s="134"/>
      <c r="K231" s="58"/>
      <c r="L231" s="72"/>
    </row>
    <row r="232" spans="1:12" x14ac:dyDescent="0.25">
      <c r="A232" s="8"/>
      <c r="B232" s="9" t="s">
        <v>229</v>
      </c>
      <c r="C232" s="10" t="s">
        <v>13</v>
      </c>
      <c r="D232" s="9" t="s">
        <v>645</v>
      </c>
      <c r="E232" s="15">
        <v>60</v>
      </c>
      <c r="F232" s="15">
        <v>54</v>
      </c>
      <c r="G232" s="23">
        <v>114</v>
      </c>
      <c r="H232" s="64" t="s">
        <v>30</v>
      </c>
      <c r="I232" s="73"/>
      <c r="J232" s="135">
        <v>66</v>
      </c>
      <c r="K232" s="15">
        <v>41</v>
      </c>
      <c r="L232" s="74">
        <f t="shared" ref="L232:L238" si="3">J232+K232</f>
        <v>107</v>
      </c>
    </row>
    <row r="233" spans="1:12" x14ac:dyDescent="0.25">
      <c r="A233" s="8"/>
      <c r="B233" s="9" t="s">
        <v>230</v>
      </c>
      <c r="C233" s="10" t="s">
        <v>13</v>
      </c>
      <c r="D233" s="9" t="s">
        <v>645</v>
      </c>
      <c r="E233" s="15">
        <v>86</v>
      </c>
      <c r="F233" s="15">
        <v>200</v>
      </c>
      <c r="G233" s="23">
        <v>286</v>
      </c>
      <c r="H233" s="64" t="s">
        <v>30</v>
      </c>
      <c r="I233" s="73"/>
      <c r="J233" s="135">
        <v>81</v>
      </c>
      <c r="K233" s="15">
        <v>72</v>
      </c>
      <c r="L233" s="74">
        <f t="shared" si="3"/>
        <v>153</v>
      </c>
    </row>
    <row r="234" spans="1:12" ht="25.5" x14ac:dyDescent="0.25">
      <c r="A234" s="8"/>
      <c r="B234" s="9" t="s">
        <v>231</v>
      </c>
      <c r="C234" s="10" t="s">
        <v>13</v>
      </c>
      <c r="D234" s="9" t="s">
        <v>645</v>
      </c>
      <c r="E234" s="15">
        <v>0</v>
      </c>
      <c r="F234" s="24">
        <v>0</v>
      </c>
      <c r="G234" s="23">
        <v>0</v>
      </c>
      <c r="H234" s="64" t="s">
        <v>14</v>
      </c>
      <c r="I234" s="73"/>
      <c r="J234" s="135">
        <v>34</v>
      </c>
      <c r="K234" s="15">
        <v>3</v>
      </c>
      <c r="L234" s="74">
        <f t="shared" si="3"/>
        <v>37</v>
      </c>
    </row>
    <row r="235" spans="1:12" ht="25.5" x14ac:dyDescent="0.25">
      <c r="A235" s="8"/>
      <c r="B235" s="9" t="s">
        <v>232</v>
      </c>
      <c r="C235" s="10" t="s">
        <v>13</v>
      </c>
      <c r="D235" s="9" t="s">
        <v>645</v>
      </c>
      <c r="E235" s="15">
        <v>0</v>
      </c>
      <c r="F235" s="24">
        <v>0</v>
      </c>
      <c r="G235" s="23">
        <v>0</v>
      </c>
      <c r="H235" s="64" t="s">
        <v>14</v>
      </c>
      <c r="I235" s="73"/>
      <c r="J235" s="135">
        <v>13</v>
      </c>
      <c r="K235" s="15">
        <v>2</v>
      </c>
      <c r="L235" s="74">
        <f t="shared" si="3"/>
        <v>15</v>
      </c>
    </row>
    <row r="236" spans="1:12" ht="25.5" x14ac:dyDescent="0.25">
      <c r="A236" s="8"/>
      <c r="B236" s="9" t="s">
        <v>233</v>
      </c>
      <c r="C236" s="10" t="s">
        <v>13</v>
      </c>
      <c r="D236" s="9" t="s">
        <v>645</v>
      </c>
      <c r="E236" s="15">
        <v>0</v>
      </c>
      <c r="F236" s="24">
        <v>0</v>
      </c>
      <c r="G236" s="23">
        <v>0</v>
      </c>
      <c r="H236" s="64" t="s">
        <v>14</v>
      </c>
      <c r="I236" s="73"/>
      <c r="J236" s="135">
        <v>0</v>
      </c>
      <c r="K236" s="15">
        <v>0</v>
      </c>
      <c r="L236" s="74">
        <f t="shared" si="3"/>
        <v>0</v>
      </c>
    </row>
    <row r="237" spans="1:12" x14ac:dyDescent="0.25">
      <c r="A237" s="8"/>
      <c r="B237" s="9" t="s">
        <v>234</v>
      </c>
      <c r="C237" s="10" t="s">
        <v>13</v>
      </c>
      <c r="D237" s="9" t="s">
        <v>645</v>
      </c>
      <c r="E237" s="15">
        <v>1</v>
      </c>
      <c r="F237" s="15">
        <v>0</v>
      </c>
      <c r="G237" s="23">
        <v>0</v>
      </c>
      <c r="H237" s="64" t="s">
        <v>14</v>
      </c>
      <c r="I237" s="73"/>
      <c r="J237" s="135">
        <v>2</v>
      </c>
      <c r="K237" s="15">
        <v>0</v>
      </c>
      <c r="L237" s="74">
        <f t="shared" si="3"/>
        <v>2</v>
      </c>
    </row>
    <row r="238" spans="1:12" ht="25.5" x14ac:dyDescent="0.25">
      <c r="A238" s="8"/>
      <c r="B238" s="9" t="s">
        <v>235</v>
      </c>
      <c r="C238" s="10" t="s">
        <v>13</v>
      </c>
      <c r="D238" s="9" t="s">
        <v>628</v>
      </c>
      <c r="E238" s="15">
        <v>15</v>
      </c>
      <c r="F238" s="15">
        <v>8</v>
      </c>
      <c r="G238" s="23">
        <v>23</v>
      </c>
      <c r="H238" s="64" t="s">
        <v>14</v>
      </c>
      <c r="I238" s="73"/>
      <c r="J238" s="135">
        <v>16</v>
      </c>
      <c r="K238" s="15">
        <v>9</v>
      </c>
      <c r="L238" s="74">
        <f t="shared" si="3"/>
        <v>25</v>
      </c>
    </row>
    <row r="239" spans="1:12" ht="127.5" x14ac:dyDescent="0.25">
      <c r="A239" s="8"/>
      <c r="B239" s="9" t="s">
        <v>236</v>
      </c>
      <c r="C239" s="10" t="s">
        <v>237</v>
      </c>
      <c r="D239" s="9" t="s">
        <v>238</v>
      </c>
      <c r="E239" s="15">
        <v>28</v>
      </c>
      <c r="F239" s="15" t="s">
        <v>656</v>
      </c>
      <c r="G239" s="23">
        <f>28+6</f>
        <v>34</v>
      </c>
      <c r="H239" s="64" t="s">
        <v>14</v>
      </c>
      <c r="I239" s="73"/>
      <c r="J239" s="135" t="s">
        <v>947</v>
      </c>
      <c r="K239" s="15" t="s">
        <v>656</v>
      </c>
      <c r="L239" s="74"/>
    </row>
    <row r="240" spans="1:12" ht="38.25" x14ac:dyDescent="0.25">
      <c r="A240" s="8"/>
      <c r="B240" s="9" t="s">
        <v>239</v>
      </c>
      <c r="C240" s="10" t="s">
        <v>13</v>
      </c>
      <c r="D240" s="9" t="s">
        <v>240</v>
      </c>
      <c r="E240" s="15">
        <v>7</v>
      </c>
      <c r="F240" s="15" t="s">
        <v>657</v>
      </c>
      <c r="G240" s="23">
        <v>10</v>
      </c>
      <c r="H240" s="64" t="s">
        <v>14</v>
      </c>
      <c r="I240" s="73"/>
      <c r="J240" s="135">
        <v>7</v>
      </c>
      <c r="K240" s="15" t="s">
        <v>932</v>
      </c>
      <c r="L240" s="74"/>
    </row>
    <row r="241" spans="1:12" ht="25.5" x14ac:dyDescent="0.25">
      <c r="A241" s="8"/>
      <c r="B241" s="9" t="s">
        <v>241</v>
      </c>
      <c r="C241" s="10" t="s">
        <v>13</v>
      </c>
      <c r="D241" s="9" t="s">
        <v>238</v>
      </c>
      <c r="E241" s="15">
        <v>0</v>
      </c>
      <c r="F241" s="15">
        <v>0</v>
      </c>
      <c r="G241" s="23">
        <v>0</v>
      </c>
      <c r="H241" s="64" t="s">
        <v>14</v>
      </c>
      <c r="I241" s="73"/>
      <c r="J241" s="135">
        <v>1</v>
      </c>
      <c r="K241" s="15">
        <v>0</v>
      </c>
      <c r="L241" s="74"/>
    </row>
    <row r="242" spans="1:12" ht="38.25" outlineLevel="1" x14ac:dyDescent="0.25">
      <c r="A242" s="8"/>
      <c r="B242" s="26" t="s">
        <v>242</v>
      </c>
      <c r="C242" s="27" t="s">
        <v>21</v>
      </c>
      <c r="D242" s="26" t="s">
        <v>27</v>
      </c>
      <c r="E242" s="12"/>
      <c r="F242" s="12"/>
      <c r="G242" s="25"/>
      <c r="H242" s="65"/>
      <c r="I242" s="75"/>
      <c r="J242" s="136"/>
      <c r="K242" s="12"/>
      <c r="L242" s="76"/>
    </row>
    <row r="243" spans="1:12" outlineLevel="1" x14ac:dyDescent="0.25">
      <c r="A243" s="8"/>
      <c r="B243" s="28" t="s">
        <v>28</v>
      </c>
      <c r="C243" s="10"/>
      <c r="D243" s="9"/>
      <c r="E243" s="15">
        <v>52.7</v>
      </c>
      <c r="F243" s="15">
        <v>48.4</v>
      </c>
      <c r="G243" s="23">
        <v>51.1</v>
      </c>
      <c r="H243" s="64" t="s">
        <v>14</v>
      </c>
      <c r="I243" s="73"/>
      <c r="J243" s="135">
        <v>45</v>
      </c>
      <c r="K243" s="15">
        <v>40</v>
      </c>
      <c r="L243" s="74">
        <v>43</v>
      </c>
    </row>
    <row r="244" spans="1:12" outlineLevel="1" x14ac:dyDescent="0.25">
      <c r="A244" s="8"/>
      <c r="B244" s="28" t="s">
        <v>29</v>
      </c>
      <c r="C244" s="10"/>
      <c r="D244" s="9"/>
      <c r="E244" s="15">
        <v>10.4</v>
      </c>
      <c r="F244" s="15">
        <v>12.2</v>
      </c>
      <c r="G244" s="23">
        <v>11</v>
      </c>
      <c r="H244" s="64" t="s">
        <v>30</v>
      </c>
      <c r="I244" s="73"/>
      <c r="J244" s="135">
        <v>12</v>
      </c>
      <c r="K244" s="15">
        <v>18</v>
      </c>
      <c r="L244" s="74">
        <v>14</v>
      </c>
    </row>
    <row r="245" spans="1:12" ht="38.25" outlineLevel="1" x14ac:dyDescent="0.25">
      <c r="A245" s="8"/>
      <c r="B245" s="26" t="s">
        <v>243</v>
      </c>
      <c r="C245" s="27" t="s">
        <v>21</v>
      </c>
      <c r="D245" s="26" t="s">
        <v>27</v>
      </c>
      <c r="E245" s="12"/>
      <c r="F245" s="12"/>
      <c r="G245" s="25"/>
      <c r="H245" s="65"/>
      <c r="I245" s="75"/>
      <c r="J245" s="136"/>
      <c r="K245" s="12"/>
      <c r="L245" s="76"/>
    </row>
    <row r="246" spans="1:12" outlineLevel="1" x14ac:dyDescent="0.25">
      <c r="A246" s="8"/>
      <c r="B246" s="28" t="s">
        <v>28</v>
      </c>
      <c r="C246" s="10"/>
      <c r="D246" s="9"/>
      <c r="E246" s="15" t="s">
        <v>33</v>
      </c>
      <c r="F246" s="15" t="s">
        <v>33</v>
      </c>
      <c r="G246" s="15" t="s">
        <v>33</v>
      </c>
      <c r="H246" s="64" t="s">
        <v>14</v>
      </c>
      <c r="I246" s="73"/>
      <c r="J246" s="135">
        <v>40</v>
      </c>
      <c r="K246" s="15">
        <v>36</v>
      </c>
      <c r="L246" s="74">
        <v>39</v>
      </c>
    </row>
    <row r="247" spans="1:12" outlineLevel="1" x14ac:dyDescent="0.25">
      <c r="A247" s="8"/>
      <c r="B247" s="28" t="s">
        <v>29</v>
      </c>
      <c r="C247" s="10"/>
      <c r="D247" s="9"/>
      <c r="E247" s="15" t="s">
        <v>33</v>
      </c>
      <c r="F247" s="15" t="s">
        <v>33</v>
      </c>
      <c r="G247" s="15" t="s">
        <v>33</v>
      </c>
      <c r="H247" s="64" t="s">
        <v>30</v>
      </c>
      <c r="I247" s="73"/>
      <c r="J247" s="135">
        <v>11</v>
      </c>
      <c r="K247" s="15">
        <v>20</v>
      </c>
      <c r="L247" s="74">
        <v>14</v>
      </c>
    </row>
    <row r="248" spans="1:12" ht="25.5" outlineLevel="1" x14ac:dyDescent="0.25">
      <c r="A248" s="8"/>
      <c r="B248" s="26" t="s">
        <v>244</v>
      </c>
      <c r="C248" s="27" t="s">
        <v>21</v>
      </c>
      <c r="D248" s="26" t="s">
        <v>27</v>
      </c>
      <c r="E248" s="12"/>
      <c r="F248" s="12"/>
      <c r="G248" s="25"/>
      <c r="H248" s="65"/>
      <c r="I248" s="75"/>
      <c r="J248" s="136"/>
      <c r="K248" s="12"/>
      <c r="L248" s="76"/>
    </row>
    <row r="249" spans="1:12" outlineLevel="1" x14ac:dyDescent="0.25">
      <c r="A249" s="8"/>
      <c r="B249" s="28" t="s">
        <v>28</v>
      </c>
      <c r="C249" s="10"/>
      <c r="D249" s="9"/>
      <c r="E249" s="15">
        <v>68.400000000000006</v>
      </c>
      <c r="F249" s="15">
        <v>51.2</v>
      </c>
      <c r="G249" s="23">
        <v>62.1</v>
      </c>
      <c r="H249" s="64" t="s">
        <v>14</v>
      </c>
      <c r="I249" s="73"/>
      <c r="J249" s="135">
        <v>64</v>
      </c>
      <c r="K249" s="15">
        <v>52</v>
      </c>
      <c r="L249" s="74">
        <v>60</v>
      </c>
    </row>
    <row r="250" spans="1:12" outlineLevel="1" x14ac:dyDescent="0.25">
      <c r="A250" s="8"/>
      <c r="B250" s="28" t="s">
        <v>29</v>
      </c>
      <c r="C250" s="10"/>
      <c r="D250" s="9"/>
      <c r="E250" s="15">
        <v>17</v>
      </c>
      <c r="F250" s="15">
        <v>26.8</v>
      </c>
      <c r="G250" s="23">
        <v>20.6</v>
      </c>
      <c r="H250" s="64" t="s">
        <v>30</v>
      </c>
      <c r="I250" s="73"/>
      <c r="J250" s="135">
        <v>23</v>
      </c>
      <c r="K250" s="15">
        <v>29</v>
      </c>
      <c r="L250" s="74">
        <v>25</v>
      </c>
    </row>
    <row r="251" spans="1:12" ht="25.5" outlineLevel="1" x14ac:dyDescent="0.25">
      <c r="A251" s="8"/>
      <c r="B251" s="26" t="s">
        <v>245</v>
      </c>
      <c r="C251" s="27" t="s">
        <v>21</v>
      </c>
      <c r="D251" s="26" t="s">
        <v>27</v>
      </c>
      <c r="E251" s="12"/>
      <c r="F251" s="12"/>
      <c r="G251" s="25"/>
      <c r="H251" s="65"/>
      <c r="I251" s="75"/>
      <c r="J251" s="136"/>
      <c r="K251" s="12"/>
      <c r="L251" s="76"/>
    </row>
    <row r="252" spans="1:12" outlineLevel="1" x14ac:dyDescent="0.25">
      <c r="A252" s="8"/>
      <c r="B252" s="28" t="s">
        <v>28</v>
      </c>
      <c r="C252" s="10"/>
      <c r="D252" s="9"/>
      <c r="E252" s="15" t="s">
        <v>33</v>
      </c>
      <c r="F252" s="15" t="s">
        <v>33</v>
      </c>
      <c r="G252" s="15" t="s">
        <v>33</v>
      </c>
      <c r="H252" s="64" t="s">
        <v>14</v>
      </c>
      <c r="I252" s="73"/>
      <c r="J252" s="135">
        <v>59</v>
      </c>
      <c r="K252" s="15">
        <v>42</v>
      </c>
      <c r="L252" s="74">
        <v>52</v>
      </c>
    </row>
    <row r="253" spans="1:12" outlineLevel="1" x14ac:dyDescent="0.25">
      <c r="A253" s="8"/>
      <c r="B253" s="28" t="s">
        <v>29</v>
      </c>
      <c r="C253" s="10"/>
      <c r="D253" s="9"/>
      <c r="E253" s="15" t="s">
        <v>33</v>
      </c>
      <c r="F253" s="15" t="s">
        <v>33</v>
      </c>
      <c r="G253" s="15" t="s">
        <v>33</v>
      </c>
      <c r="H253" s="64" t="s">
        <v>30</v>
      </c>
      <c r="I253" s="73"/>
      <c r="J253" s="135">
        <v>25</v>
      </c>
      <c r="K253" s="15">
        <v>29</v>
      </c>
      <c r="L253" s="74">
        <v>27</v>
      </c>
    </row>
    <row r="254" spans="1:12" x14ac:dyDescent="0.25">
      <c r="A254" s="190" t="s">
        <v>246</v>
      </c>
      <c r="B254" s="190"/>
      <c r="C254" s="190"/>
      <c r="D254" s="190"/>
      <c r="E254" s="190"/>
      <c r="F254" s="190"/>
      <c r="G254" s="190"/>
      <c r="H254" s="191"/>
      <c r="I254" s="71"/>
      <c r="J254" s="134"/>
      <c r="K254" s="58"/>
      <c r="L254" s="72"/>
    </row>
    <row r="255" spans="1:12" ht="25.5" x14ac:dyDescent="0.25">
      <c r="A255" s="8"/>
      <c r="B255" s="9" t="s">
        <v>247</v>
      </c>
      <c r="C255" s="10" t="s">
        <v>13</v>
      </c>
      <c r="D255" s="9" t="s">
        <v>646</v>
      </c>
      <c r="E255" s="12"/>
      <c r="F255" s="12"/>
      <c r="G255" s="25"/>
      <c r="H255" s="65"/>
      <c r="I255" s="75"/>
      <c r="J255" s="136"/>
      <c r="K255" s="12"/>
      <c r="L255" s="76"/>
    </row>
    <row r="256" spans="1:12" ht="25.5" x14ac:dyDescent="0.25">
      <c r="A256" s="8"/>
      <c r="B256" s="13" t="s">
        <v>248</v>
      </c>
      <c r="C256" s="10"/>
      <c r="D256" s="9"/>
      <c r="E256" s="15" t="s">
        <v>249</v>
      </c>
      <c r="F256" s="15">
        <v>0</v>
      </c>
      <c r="G256" s="23">
        <v>1</v>
      </c>
      <c r="H256" s="64" t="s">
        <v>11</v>
      </c>
      <c r="I256" s="73"/>
      <c r="J256" s="135">
        <v>0</v>
      </c>
      <c r="K256" s="15">
        <v>0</v>
      </c>
      <c r="L256" s="74">
        <v>0</v>
      </c>
    </row>
    <row r="257" spans="1:12" ht="25.5" x14ac:dyDescent="0.25">
      <c r="A257" s="8"/>
      <c r="B257" s="13" t="s">
        <v>250</v>
      </c>
      <c r="C257" s="10"/>
      <c r="D257" s="9"/>
      <c r="E257" s="15">
        <v>0</v>
      </c>
      <c r="F257" s="15" t="s">
        <v>251</v>
      </c>
      <c r="G257" s="23">
        <v>1</v>
      </c>
      <c r="H257" s="64" t="s">
        <v>11</v>
      </c>
      <c r="I257" s="73"/>
      <c r="J257" s="135" t="s">
        <v>249</v>
      </c>
      <c r="K257" s="15" t="s">
        <v>251</v>
      </c>
      <c r="L257" s="74">
        <v>2</v>
      </c>
    </row>
    <row r="258" spans="1:12" ht="38.25" x14ac:dyDescent="0.25">
      <c r="A258" s="8"/>
      <c r="B258" s="13" t="s">
        <v>252</v>
      </c>
      <c r="C258" s="10"/>
      <c r="D258" s="9"/>
      <c r="E258" s="15" t="s">
        <v>253</v>
      </c>
      <c r="F258" s="15" t="s">
        <v>254</v>
      </c>
      <c r="G258" s="23">
        <v>3</v>
      </c>
      <c r="H258" s="64" t="s">
        <v>14</v>
      </c>
      <c r="I258" s="73"/>
      <c r="J258" s="135" t="s">
        <v>253</v>
      </c>
      <c r="K258" s="15" t="s">
        <v>880</v>
      </c>
      <c r="L258" s="74">
        <v>3</v>
      </c>
    </row>
    <row r="259" spans="1:12" ht="51" x14ac:dyDescent="0.25">
      <c r="A259" s="8"/>
      <c r="B259" s="13" t="s">
        <v>255</v>
      </c>
      <c r="C259" s="10"/>
      <c r="D259" s="9"/>
      <c r="E259" s="15">
        <v>0</v>
      </c>
      <c r="F259" s="15" t="s">
        <v>256</v>
      </c>
      <c r="G259" s="23">
        <v>4</v>
      </c>
      <c r="H259" s="64" t="s">
        <v>14</v>
      </c>
      <c r="I259" s="73"/>
      <c r="J259" s="135">
        <v>0</v>
      </c>
      <c r="K259" s="15" t="s">
        <v>256</v>
      </c>
      <c r="L259" s="74">
        <v>4</v>
      </c>
    </row>
    <row r="260" spans="1:12" ht="76.5" x14ac:dyDescent="0.25">
      <c r="A260" s="8"/>
      <c r="B260" s="13" t="s">
        <v>257</v>
      </c>
      <c r="C260" s="10"/>
      <c r="D260" s="9"/>
      <c r="E260" s="15" t="s">
        <v>258</v>
      </c>
      <c r="F260" s="15" t="s">
        <v>259</v>
      </c>
      <c r="G260" s="23">
        <v>11</v>
      </c>
      <c r="H260" s="64" t="s">
        <v>14</v>
      </c>
      <c r="I260" s="73"/>
      <c r="J260" s="135" t="s">
        <v>258</v>
      </c>
      <c r="K260" s="15" t="s">
        <v>881</v>
      </c>
      <c r="L260" s="74">
        <v>9</v>
      </c>
    </row>
    <row r="261" spans="1:12" ht="25.5" x14ac:dyDescent="0.25">
      <c r="A261" s="8"/>
      <c r="B261" s="13" t="s">
        <v>260</v>
      </c>
      <c r="C261" s="10"/>
      <c r="D261" s="9"/>
      <c r="E261" s="15" t="s">
        <v>261</v>
      </c>
      <c r="F261" s="15" t="s">
        <v>262</v>
      </c>
      <c r="G261" s="23">
        <v>4</v>
      </c>
      <c r="H261" s="64" t="s">
        <v>14</v>
      </c>
      <c r="I261" s="73"/>
      <c r="J261" s="135" t="s">
        <v>261</v>
      </c>
      <c r="K261" s="15" t="s">
        <v>262</v>
      </c>
      <c r="L261" s="74">
        <v>4</v>
      </c>
    </row>
    <row r="262" spans="1:12" ht="51" x14ac:dyDescent="0.25">
      <c r="A262" s="8"/>
      <c r="B262" s="13" t="s">
        <v>263</v>
      </c>
      <c r="C262" s="10"/>
      <c r="D262" s="9"/>
      <c r="E262" s="15" t="s">
        <v>264</v>
      </c>
      <c r="F262" s="15" t="s">
        <v>265</v>
      </c>
      <c r="G262" s="23">
        <v>4</v>
      </c>
      <c r="H262" s="64" t="s">
        <v>14</v>
      </c>
      <c r="I262" s="73"/>
      <c r="J262" s="135" t="s">
        <v>264</v>
      </c>
      <c r="K262" s="15" t="s">
        <v>882</v>
      </c>
      <c r="L262" s="74">
        <v>4</v>
      </c>
    </row>
    <row r="263" spans="1:12" ht="25.5" x14ac:dyDescent="0.25">
      <c r="A263" s="8"/>
      <c r="B263" s="13" t="s">
        <v>266</v>
      </c>
      <c r="C263" s="10"/>
      <c r="D263" s="9"/>
      <c r="E263" s="15" t="s">
        <v>267</v>
      </c>
      <c r="F263" s="15" t="s">
        <v>251</v>
      </c>
      <c r="G263" s="23">
        <v>2</v>
      </c>
      <c r="H263" s="64" t="s">
        <v>14</v>
      </c>
      <c r="I263" s="73"/>
      <c r="J263" s="135" t="s">
        <v>267</v>
      </c>
      <c r="K263" s="15" t="s">
        <v>251</v>
      </c>
      <c r="L263" s="74">
        <v>2</v>
      </c>
    </row>
    <row r="264" spans="1:12" ht="102" x14ac:dyDescent="0.25">
      <c r="A264" s="8"/>
      <c r="B264" s="13" t="s">
        <v>268</v>
      </c>
      <c r="C264" s="10"/>
      <c r="D264" s="9"/>
      <c r="E264" s="15" t="s">
        <v>269</v>
      </c>
      <c r="F264" s="15" t="s">
        <v>270</v>
      </c>
      <c r="G264" s="23">
        <v>5</v>
      </c>
      <c r="H264" s="64" t="s">
        <v>14</v>
      </c>
      <c r="I264" s="73"/>
      <c r="J264" s="135" t="s">
        <v>614</v>
      </c>
      <c r="K264" s="15" t="s">
        <v>883</v>
      </c>
      <c r="L264" s="74">
        <v>6</v>
      </c>
    </row>
    <row r="265" spans="1:12" ht="38.25" x14ac:dyDescent="0.25">
      <c r="A265" s="8"/>
      <c r="B265" s="13" t="s">
        <v>271</v>
      </c>
      <c r="C265" s="10"/>
      <c r="D265" s="9"/>
      <c r="E265" s="15">
        <v>3</v>
      </c>
      <c r="F265" s="15" t="s">
        <v>272</v>
      </c>
      <c r="G265" s="23">
        <v>5</v>
      </c>
      <c r="H265" s="64" t="s">
        <v>14</v>
      </c>
      <c r="I265" s="73"/>
      <c r="J265" s="135">
        <v>3</v>
      </c>
      <c r="K265" s="15" t="s">
        <v>272</v>
      </c>
      <c r="L265" s="74">
        <v>5</v>
      </c>
    </row>
    <row r="266" spans="1:12" ht="38.25" x14ac:dyDescent="0.25">
      <c r="A266" s="8"/>
      <c r="B266" s="13" t="s">
        <v>273</v>
      </c>
      <c r="C266" s="10"/>
      <c r="D266" s="9"/>
      <c r="E266" s="15">
        <v>0</v>
      </c>
      <c r="F266" s="15" t="s">
        <v>274</v>
      </c>
      <c r="G266" s="23">
        <v>1</v>
      </c>
      <c r="H266" s="64" t="s">
        <v>14</v>
      </c>
      <c r="I266" s="73"/>
      <c r="J266" s="135" t="s">
        <v>615</v>
      </c>
      <c r="K266" s="15" t="s">
        <v>274</v>
      </c>
      <c r="L266" s="74">
        <v>2</v>
      </c>
    </row>
    <row r="267" spans="1:12" x14ac:dyDescent="0.25">
      <c r="A267" s="8"/>
      <c r="B267" s="18" t="s">
        <v>275</v>
      </c>
      <c r="C267" s="10" t="s">
        <v>13</v>
      </c>
      <c r="D267" s="9" t="s">
        <v>646</v>
      </c>
      <c r="E267" s="15">
        <v>18</v>
      </c>
      <c r="F267" s="15">
        <v>21</v>
      </c>
      <c r="G267" s="23">
        <v>39</v>
      </c>
      <c r="H267" s="64" t="s">
        <v>14</v>
      </c>
      <c r="I267" s="73"/>
      <c r="J267" s="135">
        <v>12</v>
      </c>
      <c r="K267" s="15">
        <v>11</v>
      </c>
      <c r="L267" s="74">
        <v>23</v>
      </c>
    </row>
    <row r="268" spans="1:12" x14ac:dyDescent="0.25">
      <c r="A268" s="8"/>
      <c r="B268" s="13" t="s">
        <v>276</v>
      </c>
      <c r="C268" s="10"/>
      <c r="D268" s="9"/>
      <c r="E268" s="15" t="s">
        <v>277</v>
      </c>
      <c r="F268" s="15" t="s">
        <v>278</v>
      </c>
      <c r="G268" s="23">
        <v>28</v>
      </c>
      <c r="H268" s="64" t="s">
        <v>14</v>
      </c>
      <c r="I268" s="73"/>
      <c r="J268" s="135">
        <v>10</v>
      </c>
      <c r="K268" s="15">
        <v>7</v>
      </c>
      <c r="L268" s="74">
        <v>17</v>
      </c>
    </row>
    <row r="269" spans="1:12" x14ac:dyDescent="0.25">
      <c r="A269" s="8"/>
      <c r="B269" s="13" t="s">
        <v>279</v>
      </c>
      <c r="C269" s="10"/>
      <c r="D269" s="9"/>
      <c r="E269" s="15" t="s">
        <v>280</v>
      </c>
      <c r="F269" s="15" t="s">
        <v>281</v>
      </c>
      <c r="G269" s="23">
        <v>16</v>
      </c>
      <c r="H269" s="64" t="s">
        <v>14</v>
      </c>
      <c r="I269" s="73"/>
      <c r="J269" s="135">
        <v>2</v>
      </c>
      <c r="K269" s="15">
        <v>4</v>
      </c>
      <c r="L269" s="74">
        <v>6</v>
      </c>
    </row>
    <row r="270" spans="1:12" ht="38.25" x14ac:dyDescent="0.25">
      <c r="A270" s="8"/>
      <c r="B270" s="18" t="s">
        <v>282</v>
      </c>
      <c r="C270" s="10" t="s">
        <v>13</v>
      </c>
      <c r="D270" s="9" t="s">
        <v>646</v>
      </c>
      <c r="E270" s="15" t="s">
        <v>283</v>
      </c>
      <c r="F270" s="15" t="s">
        <v>284</v>
      </c>
      <c r="G270" s="23">
        <v>7600</v>
      </c>
      <c r="H270" s="64" t="s">
        <v>14</v>
      </c>
      <c r="I270" s="73"/>
      <c r="J270" s="135">
        <v>960</v>
      </c>
      <c r="K270" s="15">
        <v>740</v>
      </c>
      <c r="L270" s="74">
        <v>1700</v>
      </c>
    </row>
    <row r="271" spans="1:12" ht="204" x14ac:dyDescent="0.25">
      <c r="A271" s="8"/>
      <c r="B271" s="9" t="s">
        <v>285</v>
      </c>
      <c r="C271" s="10" t="s">
        <v>189</v>
      </c>
      <c r="D271" s="9" t="s">
        <v>646</v>
      </c>
      <c r="E271" s="15" t="s">
        <v>286</v>
      </c>
      <c r="F271" s="15" t="s">
        <v>287</v>
      </c>
      <c r="G271" s="23">
        <v>8</v>
      </c>
      <c r="H271" s="64" t="s">
        <v>14</v>
      </c>
      <c r="I271" s="73"/>
      <c r="J271" s="135" t="s">
        <v>616</v>
      </c>
      <c r="K271" s="15" t="s">
        <v>663</v>
      </c>
      <c r="L271" s="74">
        <v>4</v>
      </c>
    </row>
    <row r="272" spans="1:12" ht="25.5" outlineLevel="1" x14ac:dyDescent="0.25">
      <c r="A272" s="8"/>
      <c r="B272" s="26" t="s">
        <v>288</v>
      </c>
      <c r="C272" s="27" t="s">
        <v>21</v>
      </c>
      <c r="D272" s="26" t="s">
        <v>27</v>
      </c>
      <c r="E272" s="12"/>
      <c r="F272" s="12"/>
      <c r="G272" s="25"/>
      <c r="H272" s="65"/>
      <c r="I272" s="75"/>
      <c r="J272" s="136"/>
      <c r="K272" s="12"/>
      <c r="L272" s="76"/>
    </row>
    <row r="273" spans="1:12" outlineLevel="1" x14ac:dyDescent="0.25">
      <c r="A273" s="8"/>
      <c r="B273" s="28" t="s">
        <v>28</v>
      </c>
      <c r="C273" s="10"/>
      <c r="D273" s="9"/>
      <c r="E273" s="15">
        <v>80.900000000000006</v>
      </c>
      <c r="F273" s="15">
        <v>71.400000000000006</v>
      </c>
      <c r="G273" s="23">
        <v>77.400000000000006</v>
      </c>
      <c r="H273" s="64" t="s">
        <v>14</v>
      </c>
      <c r="I273" s="73"/>
      <c r="J273" s="135">
        <v>75</v>
      </c>
      <c r="K273" s="15">
        <v>53</v>
      </c>
      <c r="L273" s="74">
        <v>67</v>
      </c>
    </row>
    <row r="274" spans="1:12" outlineLevel="1" x14ac:dyDescent="0.25">
      <c r="A274" s="8"/>
      <c r="B274" s="28" t="s">
        <v>29</v>
      </c>
      <c r="C274" s="10"/>
      <c r="D274" s="9"/>
      <c r="E274" s="15">
        <v>11.5</v>
      </c>
      <c r="F274" s="15">
        <v>18.399999999999999</v>
      </c>
      <c r="G274" s="23">
        <v>14.1</v>
      </c>
      <c r="H274" s="64" t="s">
        <v>30</v>
      </c>
      <c r="I274" s="73"/>
      <c r="J274" s="135">
        <v>19</v>
      </c>
      <c r="K274" s="15">
        <v>32</v>
      </c>
      <c r="L274" s="74">
        <v>23</v>
      </c>
    </row>
    <row r="275" spans="1:12" x14ac:dyDescent="0.25">
      <c r="A275" s="190" t="s">
        <v>289</v>
      </c>
      <c r="B275" s="190"/>
      <c r="C275" s="190"/>
      <c r="D275" s="190"/>
      <c r="E275" s="190"/>
      <c r="F275" s="190"/>
      <c r="G275" s="190"/>
      <c r="H275" s="191"/>
      <c r="I275" s="71"/>
      <c r="J275" s="134"/>
      <c r="K275" s="58"/>
      <c r="L275" s="72"/>
    </row>
    <row r="276" spans="1:12" x14ac:dyDescent="0.25">
      <c r="A276" s="8"/>
      <c r="B276" s="9" t="s">
        <v>290</v>
      </c>
      <c r="C276" s="10" t="s">
        <v>13</v>
      </c>
      <c r="D276" s="9" t="s">
        <v>684</v>
      </c>
      <c r="E276" s="12"/>
      <c r="F276" s="12"/>
      <c r="G276" s="25"/>
      <c r="H276" s="65"/>
      <c r="I276" s="75"/>
      <c r="J276" s="136"/>
      <c r="K276" s="12"/>
      <c r="L276" s="76"/>
    </row>
    <row r="277" spans="1:12" ht="25.5" x14ac:dyDescent="0.25">
      <c r="A277" s="8"/>
      <c r="B277" s="13" t="s">
        <v>291</v>
      </c>
      <c r="C277" s="10"/>
      <c r="D277" s="9"/>
      <c r="E277" s="15" t="s">
        <v>292</v>
      </c>
      <c r="F277" s="15" t="s">
        <v>293</v>
      </c>
      <c r="G277" s="23">
        <v>11</v>
      </c>
      <c r="H277" s="64" t="s">
        <v>14</v>
      </c>
      <c r="I277" s="73"/>
      <c r="J277" s="135">
        <v>10</v>
      </c>
      <c r="K277" s="15">
        <f>9+10</f>
        <v>19</v>
      </c>
      <c r="L277" s="74">
        <f>I277+J277+K277</f>
        <v>29</v>
      </c>
    </row>
    <row r="278" spans="1:12" x14ac:dyDescent="0.25">
      <c r="A278" s="8"/>
      <c r="B278" s="13" t="s">
        <v>294</v>
      </c>
      <c r="C278" s="10"/>
      <c r="D278" s="9"/>
      <c r="E278" s="15" t="s">
        <v>295</v>
      </c>
      <c r="F278" s="15" t="s">
        <v>296</v>
      </c>
      <c r="G278" s="23">
        <v>1</v>
      </c>
      <c r="H278" s="64" t="s">
        <v>14</v>
      </c>
      <c r="I278" s="73"/>
      <c r="J278" s="135">
        <f>1+1</f>
        <v>2</v>
      </c>
      <c r="K278" s="15">
        <v>1</v>
      </c>
      <c r="L278" s="74">
        <f t="shared" ref="L278:L313" si="4">I278+J278+K278</f>
        <v>3</v>
      </c>
    </row>
    <row r="279" spans="1:12" ht="25.5" x14ac:dyDescent="0.25">
      <c r="A279" s="8"/>
      <c r="B279" s="13" t="s">
        <v>297</v>
      </c>
      <c r="C279" s="10"/>
      <c r="D279" s="9"/>
      <c r="E279" s="15" t="s">
        <v>296</v>
      </c>
      <c r="F279" s="15" t="s">
        <v>298</v>
      </c>
      <c r="G279" s="23">
        <v>10</v>
      </c>
      <c r="H279" s="64" t="s">
        <v>14</v>
      </c>
      <c r="I279" s="73"/>
      <c r="J279" s="135">
        <v>2</v>
      </c>
      <c r="K279" s="15">
        <v>0</v>
      </c>
      <c r="L279" s="74">
        <f t="shared" si="4"/>
        <v>2</v>
      </c>
    </row>
    <row r="280" spans="1:12" x14ac:dyDescent="0.25">
      <c r="A280" s="8"/>
      <c r="B280" s="13" t="s">
        <v>299</v>
      </c>
      <c r="C280" s="10"/>
      <c r="D280" s="9"/>
      <c r="E280" s="15" t="s">
        <v>300</v>
      </c>
      <c r="F280" s="15" t="s">
        <v>301</v>
      </c>
      <c r="G280" s="23">
        <v>4</v>
      </c>
      <c r="H280" s="64" t="s">
        <v>14</v>
      </c>
      <c r="I280" s="73"/>
      <c r="J280" s="135">
        <v>7</v>
      </c>
      <c r="K280" s="15">
        <v>1</v>
      </c>
      <c r="L280" s="74">
        <f t="shared" si="4"/>
        <v>8</v>
      </c>
    </row>
    <row r="281" spans="1:12" ht="25.5" x14ac:dyDescent="0.25">
      <c r="A281" s="8"/>
      <c r="B281" s="13" t="s">
        <v>302</v>
      </c>
      <c r="C281" s="10"/>
      <c r="D281" s="9"/>
      <c r="E281" s="15" t="s">
        <v>303</v>
      </c>
      <c r="F281" s="15" t="s">
        <v>295</v>
      </c>
      <c r="G281" s="23">
        <v>1</v>
      </c>
      <c r="H281" s="64" t="s">
        <v>14</v>
      </c>
      <c r="I281" s="73"/>
      <c r="J281" s="135">
        <v>7</v>
      </c>
      <c r="K281" s="15">
        <v>2</v>
      </c>
      <c r="L281" s="74">
        <f t="shared" si="4"/>
        <v>9</v>
      </c>
    </row>
    <row r="282" spans="1:12" ht="25.5" x14ac:dyDescent="0.25">
      <c r="A282" s="8"/>
      <c r="B282" s="13" t="s">
        <v>304</v>
      </c>
      <c r="C282" s="10"/>
      <c r="D282" s="9"/>
      <c r="E282" s="15" t="s">
        <v>305</v>
      </c>
      <c r="F282" s="15" t="s">
        <v>306</v>
      </c>
      <c r="G282" s="23">
        <v>27</v>
      </c>
      <c r="H282" s="64" t="s">
        <v>14</v>
      </c>
      <c r="I282" s="73"/>
      <c r="J282" s="135">
        <v>33</v>
      </c>
      <c r="K282" s="15">
        <f>7+3</f>
        <v>10</v>
      </c>
      <c r="L282" s="74">
        <f t="shared" si="4"/>
        <v>43</v>
      </c>
    </row>
    <row r="283" spans="1:12" x14ac:dyDescent="0.25">
      <c r="A283" s="8"/>
      <c r="B283" s="13" t="s">
        <v>307</v>
      </c>
      <c r="C283" s="10"/>
      <c r="D283" s="9"/>
      <c r="E283" s="15" t="s">
        <v>308</v>
      </c>
      <c r="F283" s="15" t="s">
        <v>308</v>
      </c>
      <c r="G283" s="23">
        <v>16</v>
      </c>
      <c r="H283" s="64" t="s">
        <v>14</v>
      </c>
      <c r="I283" s="73"/>
      <c r="J283" s="135">
        <v>8</v>
      </c>
      <c r="K283" s="15">
        <v>10</v>
      </c>
      <c r="L283" s="74">
        <f t="shared" si="4"/>
        <v>18</v>
      </c>
    </row>
    <row r="284" spans="1:12" ht="25.5" x14ac:dyDescent="0.25">
      <c r="A284" s="8"/>
      <c r="B284" s="13" t="s">
        <v>309</v>
      </c>
      <c r="C284" s="10"/>
      <c r="D284" s="9"/>
      <c r="E284" s="15" t="s">
        <v>310</v>
      </c>
      <c r="F284" s="15" t="s">
        <v>311</v>
      </c>
      <c r="G284" s="23">
        <v>2</v>
      </c>
      <c r="H284" s="64" t="s">
        <v>14</v>
      </c>
      <c r="I284" s="73"/>
      <c r="J284" s="135">
        <v>9</v>
      </c>
      <c r="K284" s="15">
        <v>1</v>
      </c>
      <c r="L284" s="74">
        <f t="shared" si="4"/>
        <v>10</v>
      </c>
    </row>
    <row r="285" spans="1:12" x14ac:dyDescent="0.25">
      <c r="A285" s="8"/>
      <c r="B285" s="13" t="s">
        <v>312</v>
      </c>
      <c r="C285" s="10"/>
      <c r="D285" s="9"/>
      <c r="E285" s="15" t="s">
        <v>313</v>
      </c>
      <c r="F285" s="15" t="s">
        <v>300</v>
      </c>
      <c r="G285" s="23">
        <v>1</v>
      </c>
      <c r="H285" s="64" t="s">
        <v>14</v>
      </c>
      <c r="I285" s="73"/>
      <c r="J285" s="135">
        <v>1</v>
      </c>
      <c r="K285" s="15">
        <v>4</v>
      </c>
      <c r="L285" s="74">
        <f t="shared" si="4"/>
        <v>5</v>
      </c>
    </row>
    <row r="286" spans="1:12" x14ac:dyDescent="0.25">
      <c r="A286" s="8"/>
      <c r="B286" s="13" t="s">
        <v>314</v>
      </c>
      <c r="C286" s="10"/>
      <c r="D286" s="9"/>
      <c r="E286" s="15" t="s">
        <v>315</v>
      </c>
      <c r="F286" s="15" t="s">
        <v>316</v>
      </c>
      <c r="G286" s="23">
        <v>4</v>
      </c>
      <c r="H286" s="64" t="s">
        <v>14</v>
      </c>
      <c r="I286" s="73"/>
      <c r="J286" s="135">
        <v>5</v>
      </c>
      <c r="K286" s="15">
        <v>2</v>
      </c>
      <c r="L286" s="74">
        <f t="shared" si="4"/>
        <v>7</v>
      </c>
    </row>
    <row r="287" spans="1:12" x14ac:dyDescent="0.25">
      <c r="A287" s="8"/>
      <c r="B287" s="13" t="s">
        <v>317</v>
      </c>
      <c r="C287" s="10"/>
      <c r="D287" s="9"/>
      <c r="E287" s="15" t="s">
        <v>318</v>
      </c>
      <c r="F287" s="15" t="s">
        <v>319</v>
      </c>
      <c r="G287" s="23">
        <v>7</v>
      </c>
      <c r="H287" s="64" t="s">
        <v>14</v>
      </c>
      <c r="I287" s="73"/>
      <c r="J287" s="135">
        <v>4</v>
      </c>
      <c r="K287" s="15">
        <v>1</v>
      </c>
      <c r="L287" s="74">
        <f t="shared" si="4"/>
        <v>5</v>
      </c>
    </row>
    <row r="288" spans="1:12" x14ac:dyDescent="0.25">
      <c r="A288" s="8"/>
      <c r="B288" s="13" t="s">
        <v>320</v>
      </c>
      <c r="C288" s="10"/>
      <c r="D288" s="9"/>
      <c r="E288" s="15" t="s">
        <v>321</v>
      </c>
      <c r="F288" s="15" t="s">
        <v>322</v>
      </c>
      <c r="G288" s="23">
        <v>1</v>
      </c>
      <c r="H288" s="64" t="s">
        <v>14</v>
      </c>
      <c r="I288" s="73"/>
      <c r="J288" s="135">
        <v>10</v>
      </c>
      <c r="K288" s="15">
        <f>5+3</f>
        <v>8</v>
      </c>
      <c r="L288" s="74">
        <f t="shared" si="4"/>
        <v>18</v>
      </c>
    </row>
    <row r="289" spans="1:12" ht="25.5" x14ac:dyDescent="0.25">
      <c r="A289" s="8"/>
      <c r="B289" s="13" t="s">
        <v>323</v>
      </c>
      <c r="C289" s="10"/>
      <c r="D289" s="9"/>
      <c r="E289" s="15" t="s">
        <v>324</v>
      </c>
      <c r="F289" s="15" t="s">
        <v>325</v>
      </c>
      <c r="G289" s="23">
        <v>10</v>
      </c>
      <c r="H289" s="64" t="s">
        <v>14</v>
      </c>
      <c r="I289" s="73"/>
      <c r="J289" s="135">
        <v>11</v>
      </c>
      <c r="K289" s="15">
        <f>9+5</f>
        <v>14</v>
      </c>
      <c r="L289" s="74">
        <f t="shared" si="4"/>
        <v>25</v>
      </c>
    </row>
    <row r="290" spans="1:12" x14ac:dyDescent="0.25">
      <c r="A290" s="8"/>
      <c r="B290" s="13" t="s">
        <v>326</v>
      </c>
      <c r="C290" s="10"/>
      <c r="D290" s="9"/>
      <c r="E290" s="15" t="s">
        <v>296</v>
      </c>
      <c r="F290" s="15" t="s">
        <v>327</v>
      </c>
      <c r="G290" s="23">
        <v>0</v>
      </c>
      <c r="H290" s="64" t="s">
        <v>14</v>
      </c>
      <c r="I290" s="73"/>
      <c r="J290" s="135">
        <v>0</v>
      </c>
      <c r="K290" s="15">
        <v>1</v>
      </c>
      <c r="L290" s="74">
        <f t="shared" si="4"/>
        <v>1</v>
      </c>
    </row>
    <row r="291" spans="1:12" ht="25.5" x14ac:dyDescent="0.25">
      <c r="A291" s="8"/>
      <c r="B291" s="13" t="s">
        <v>328</v>
      </c>
      <c r="C291" s="10"/>
      <c r="D291" s="9"/>
      <c r="E291" s="15" t="s">
        <v>329</v>
      </c>
      <c r="F291" s="15" t="s">
        <v>330</v>
      </c>
      <c r="G291" s="23">
        <v>17</v>
      </c>
      <c r="H291" s="64" t="s">
        <v>14</v>
      </c>
      <c r="I291" s="73"/>
      <c r="J291" s="135">
        <v>19</v>
      </c>
      <c r="K291" s="15">
        <f>1+2</f>
        <v>3</v>
      </c>
      <c r="L291" s="74">
        <f t="shared" si="4"/>
        <v>22</v>
      </c>
    </row>
    <row r="292" spans="1:12" ht="25.5" x14ac:dyDescent="0.25">
      <c r="A292" s="8"/>
      <c r="B292" s="13" t="s">
        <v>331</v>
      </c>
      <c r="C292" s="10"/>
      <c r="D292" s="9"/>
      <c r="E292" s="15" t="s">
        <v>332</v>
      </c>
      <c r="F292" s="15" t="s">
        <v>330</v>
      </c>
      <c r="G292" s="23">
        <v>109</v>
      </c>
      <c r="H292" s="64" t="s">
        <v>14</v>
      </c>
      <c r="I292" s="73"/>
      <c r="J292" s="135">
        <v>72</v>
      </c>
      <c r="K292" s="15">
        <f>3+9</f>
        <v>12</v>
      </c>
      <c r="L292" s="74">
        <f t="shared" si="4"/>
        <v>84</v>
      </c>
    </row>
    <row r="293" spans="1:12" ht="25.5" x14ac:dyDescent="0.25">
      <c r="A293" s="8"/>
      <c r="B293" s="13" t="s">
        <v>333</v>
      </c>
      <c r="C293" s="10"/>
      <c r="D293" s="9"/>
      <c r="E293" s="15" t="s">
        <v>334</v>
      </c>
      <c r="F293" s="15" t="s">
        <v>330</v>
      </c>
      <c r="G293" s="23">
        <v>5</v>
      </c>
      <c r="H293" s="64" t="s">
        <v>14</v>
      </c>
      <c r="I293" s="73"/>
      <c r="J293" s="135">
        <v>7</v>
      </c>
      <c r="K293" s="15">
        <f>2+16</f>
        <v>18</v>
      </c>
      <c r="L293" s="74">
        <f t="shared" si="4"/>
        <v>25</v>
      </c>
    </row>
    <row r="294" spans="1:12" x14ac:dyDescent="0.25">
      <c r="A294" s="8"/>
      <c r="B294" s="13" t="s">
        <v>335</v>
      </c>
      <c r="C294" s="10"/>
      <c r="D294" s="9"/>
      <c r="E294" s="15" t="s">
        <v>336</v>
      </c>
      <c r="F294" s="15" t="s">
        <v>337</v>
      </c>
      <c r="G294" s="23">
        <v>10</v>
      </c>
      <c r="H294" s="64" t="s">
        <v>14</v>
      </c>
      <c r="I294" s="73"/>
      <c r="J294" s="135">
        <v>34</v>
      </c>
      <c r="K294" s="15">
        <f>24</f>
        <v>24</v>
      </c>
      <c r="L294" s="74">
        <f t="shared" si="4"/>
        <v>58</v>
      </c>
    </row>
    <row r="295" spans="1:12" ht="25.5" x14ac:dyDescent="0.25">
      <c r="A295" s="8"/>
      <c r="B295" s="13" t="s">
        <v>338</v>
      </c>
      <c r="C295" s="10"/>
      <c r="D295" s="9"/>
      <c r="E295" s="15" t="s">
        <v>339</v>
      </c>
      <c r="F295" s="15" t="s">
        <v>340</v>
      </c>
      <c r="G295" s="23">
        <v>20</v>
      </c>
      <c r="H295" s="64" t="s">
        <v>14</v>
      </c>
      <c r="I295" s="73"/>
      <c r="J295" s="135">
        <v>24</v>
      </c>
      <c r="K295" s="15">
        <f>1+167</f>
        <v>168</v>
      </c>
      <c r="L295" s="74">
        <f t="shared" si="4"/>
        <v>192</v>
      </c>
    </row>
    <row r="296" spans="1:12" x14ac:dyDescent="0.25">
      <c r="A296" s="8"/>
      <c r="B296" s="13" t="s">
        <v>341</v>
      </c>
      <c r="C296" s="10"/>
      <c r="D296" s="9"/>
      <c r="E296" s="15" t="s">
        <v>342</v>
      </c>
      <c r="F296" s="15" t="s">
        <v>343</v>
      </c>
      <c r="G296" s="23">
        <v>12</v>
      </c>
      <c r="H296" s="64" t="s">
        <v>14</v>
      </c>
      <c r="I296" s="73"/>
      <c r="J296" s="135">
        <v>11</v>
      </c>
      <c r="K296" s="15">
        <v>3</v>
      </c>
      <c r="L296" s="74">
        <f t="shared" si="4"/>
        <v>14</v>
      </c>
    </row>
    <row r="297" spans="1:12" x14ac:dyDescent="0.25">
      <c r="A297" s="8"/>
      <c r="B297" s="13" t="s">
        <v>344</v>
      </c>
      <c r="C297" s="10"/>
      <c r="D297" s="9"/>
      <c r="E297" s="15" t="s">
        <v>345</v>
      </c>
      <c r="F297" s="15" t="s">
        <v>346</v>
      </c>
      <c r="G297" s="23">
        <v>5</v>
      </c>
      <c r="H297" s="64" t="s">
        <v>14</v>
      </c>
      <c r="I297" s="73"/>
      <c r="J297" s="135">
        <v>5</v>
      </c>
      <c r="K297" s="15">
        <f>8</f>
        <v>8</v>
      </c>
      <c r="L297" s="74">
        <f t="shared" si="4"/>
        <v>13</v>
      </c>
    </row>
    <row r="298" spans="1:12" x14ac:dyDescent="0.25">
      <c r="A298" s="8"/>
      <c r="B298" s="13" t="s">
        <v>347</v>
      </c>
      <c r="C298" s="10"/>
      <c r="D298" s="9"/>
      <c r="E298" s="15" t="s">
        <v>343</v>
      </c>
      <c r="F298" s="15" t="s">
        <v>316</v>
      </c>
      <c r="G298" s="23">
        <v>5</v>
      </c>
      <c r="H298" s="64" t="s">
        <v>14</v>
      </c>
      <c r="I298" s="73"/>
      <c r="J298" s="135">
        <v>3</v>
      </c>
      <c r="K298" s="15">
        <f>8</f>
        <v>8</v>
      </c>
      <c r="L298" s="74">
        <f t="shared" si="4"/>
        <v>11</v>
      </c>
    </row>
    <row r="299" spans="1:12" ht="25.5" x14ac:dyDescent="0.25">
      <c r="A299" s="8"/>
      <c r="B299" s="9" t="s">
        <v>348</v>
      </c>
      <c r="C299" s="10" t="s">
        <v>13</v>
      </c>
      <c r="D299" s="9" t="s">
        <v>647</v>
      </c>
      <c r="E299" s="15" t="s">
        <v>349</v>
      </c>
      <c r="F299" s="15">
        <v>868</v>
      </c>
      <c r="G299" s="23">
        <v>2415</v>
      </c>
      <c r="H299" s="64" t="s">
        <v>14</v>
      </c>
      <c r="I299" s="73"/>
      <c r="J299" s="135">
        <v>1621</v>
      </c>
      <c r="K299" s="15">
        <v>1024</v>
      </c>
      <c r="L299" s="74">
        <f t="shared" si="4"/>
        <v>2645</v>
      </c>
    </row>
    <row r="300" spans="1:12" ht="25.5" x14ac:dyDescent="0.25">
      <c r="A300" s="8"/>
      <c r="B300" s="9" t="s">
        <v>350</v>
      </c>
      <c r="C300" s="10" t="s">
        <v>189</v>
      </c>
      <c r="D300" s="9" t="s">
        <v>647</v>
      </c>
      <c r="E300" s="15" t="s">
        <v>351</v>
      </c>
      <c r="F300" s="15" t="s">
        <v>296</v>
      </c>
      <c r="G300" s="23">
        <v>24</v>
      </c>
      <c r="H300" s="64" t="s">
        <v>14</v>
      </c>
      <c r="I300" s="73"/>
      <c r="J300" s="135">
        <v>105</v>
      </c>
      <c r="K300" s="15">
        <v>44</v>
      </c>
      <c r="L300" s="74">
        <f t="shared" si="4"/>
        <v>149</v>
      </c>
    </row>
    <row r="301" spans="1:12" x14ac:dyDescent="0.25">
      <c r="A301" s="8"/>
      <c r="B301" s="13" t="s">
        <v>352</v>
      </c>
      <c r="C301" s="10"/>
      <c r="D301" s="9"/>
      <c r="E301" s="15" t="s">
        <v>353</v>
      </c>
      <c r="F301" s="15" t="s">
        <v>69</v>
      </c>
      <c r="G301" s="23">
        <v>71</v>
      </c>
      <c r="H301" s="64" t="s">
        <v>14</v>
      </c>
      <c r="I301" s="73"/>
      <c r="J301" s="135">
        <v>37</v>
      </c>
      <c r="K301" s="15">
        <v>19</v>
      </c>
      <c r="L301" s="74">
        <f t="shared" si="4"/>
        <v>56</v>
      </c>
    </row>
    <row r="302" spans="1:12" x14ac:dyDescent="0.25">
      <c r="A302" s="8"/>
      <c r="B302" s="13" t="s">
        <v>354</v>
      </c>
      <c r="C302" s="10"/>
      <c r="D302" s="9"/>
      <c r="E302" s="15" t="s">
        <v>355</v>
      </c>
      <c r="F302" s="15" t="s">
        <v>69</v>
      </c>
      <c r="G302" s="23">
        <v>74</v>
      </c>
      <c r="H302" s="64" t="s">
        <v>14</v>
      </c>
      <c r="I302" s="73"/>
      <c r="J302" s="135">
        <v>58</v>
      </c>
      <c r="K302" s="15">
        <v>8</v>
      </c>
      <c r="L302" s="74">
        <f t="shared" si="4"/>
        <v>66</v>
      </c>
    </row>
    <row r="303" spans="1:12" x14ac:dyDescent="0.25">
      <c r="A303" s="8"/>
      <c r="B303" s="13" t="s">
        <v>356</v>
      </c>
      <c r="C303" s="10"/>
      <c r="D303" s="9"/>
      <c r="E303" s="15" t="s">
        <v>357</v>
      </c>
      <c r="F303" s="15" t="s">
        <v>296</v>
      </c>
      <c r="G303" s="23">
        <v>6</v>
      </c>
      <c r="H303" s="64" t="s">
        <v>14</v>
      </c>
      <c r="I303" s="73"/>
      <c r="J303" s="135">
        <v>3</v>
      </c>
      <c r="K303" s="15">
        <v>6</v>
      </c>
      <c r="L303" s="74">
        <f t="shared" si="4"/>
        <v>9</v>
      </c>
    </row>
    <row r="304" spans="1:12" x14ac:dyDescent="0.25">
      <c r="A304" s="8"/>
      <c r="B304" s="13" t="s">
        <v>358</v>
      </c>
      <c r="C304" s="10"/>
      <c r="D304" s="9"/>
      <c r="E304" s="15" t="s">
        <v>359</v>
      </c>
      <c r="F304" s="15" t="s">
        <v>69</v>
      </c>
      <c r="G304" s="23">
        <v>2</v>
      </c>
      <c r="H304" s="64" t="s">
        <v>14</v>
      </c>
      <c r="I304" s="73"/>
      <c r="J304" s="135">
        <v>1</v>
      </c>
      <c r="K304" s="15">
        <v>2</v>
      </c>
      <c r="L304" s="74">
        <f t="shared" si="4"/>
        <v>3</v>
      </c>
    </row>
    <row r="305" spans="1:12" x14ac:dyDescent="0.25">
      <c r="A305" s="8"/>
      <c r="B305" s="13" t="s">
        <v>360</v>
      </c>
      <c r="C305" s="10"/>
      <c r="D305" s="9"/>
      <c r="E305" s="15" t="s">
        <v>310</v>
      </c>
      <c r="F305" s="15" t="s">
        <v>69</v>
      </c>
      <c r="G305" s="23">
        <v>2</v>
      </c>
      <c r="H305" s="64" t="s">
        <v>14</v>
      </c>
      <c r="I305" s="73"/>
      <c r="J305" s="135">
        <v>2</v>
      </c>
      <c r="K305" s="15">
        <v>6</v>
      </c>
      <c r="L305" s="74">
        <f t="shared" si="4"/>
        <v>8</v>
      </c>
    </row>
    <row r="306" spans="1:12" x14ac:dyDescent="0.25">
      <c r="A306" s="8"/>
      <c r="B306" s="13" t="s">
        <v>361</v>
      </c>
      <c r="C306" s="10"/>
      <c r="D306" s="9"/>
      <c r="E306" s="15" t="s">
        <v>310</v>
      </c>
      <c r="F306" s="15" t="s">
        <v>69</v>
      </c>
      <c r="G306" s="23">
        <v>2</v>
      </c>
      <c r="H306" s="64" t="s">
        <v>14</v>
      </c>
      <c r="I306" s="73"/>
      <c r="J306" s="135">
        <v>2</v>
      </c>
      <c r="K306" s="15">
        <v>2</v>
      </c>
      <c r="L306" s="74">
        <f t="shared" si="4"/>
        <v>4</v>
      </c>
    </row>
    <row r="307" spans="1:12" x14ac:dyDescent="0.25">
      <c r="A307" s="8"/>
      <c r="B307" s="13" t="s">
        <v>362</v>
      </c>
      <c r="C307" s="10"/>
      <c r="D307" s="9"/>
      <c r="E307" s="15" t="s">
        <v>363</v>
      </c>
      <c r="F307" s="15" t="s">
        <v>69</v>
      </c>
      <c r="G307" s="23">
        <v>3</v>
      </c>
      <c r="H307" s="64" t="s">
        <v>14</v>
      </c>
      <c r="I307" s="73"/>
      <c r="J307" s="135">
        <v>1</v>
      </c>
      <c r="K307" s="15">
        <v>2</v>
      </c>
      <c r="L307" s="74">
        <f t="shared" si="4"/>
        <v>3</v>
      </c>
    </row>
    <row r="308" spans="1:12" x14ac:dyDescent="0.25">
      <c r="A308" s="8"/>
      <c r="B308" s="13" t="s">
        <v>364</v>
      </c>
      <c r="C308" s="10"/>
      <c r="D308" s="9"/>
      <c r="E308" s="15" t="s">
        <v>365</v>
      </c>
      <c r="F308" s="15" t="s">
        <v>69</v>
      </c>
      <c r="G308" s="23">
        <v>3</v>
      </c>
      <c r="H308" s="64" t="s">
        <v>14</v>
      </c>
      <c r="I308" s="73"/>
      <c r="J308" s="135">
        <v>1</v>
      </c>
      <c r="K308" s="15">
        <v>1</v>
      </c>
      <c r="L308" s="74">
        <f t="shared" si="4"/>
        <v>2</v>
      </c>
    </row>
    <row r="309" spans="1:12" x14ac:dyDescent="0.25">
      <c r="A309" s="8"/>
      <c r="B309" s="9" t="s">
        <v>366</v>
      </c>
      <c r="C309" s="10" t="s">
        <v>13</v>
      </c>
      <c r="D309" s="9" t="s">
        <v>647</v>
      </c>
      <c r="E309" s="15">
        <v>23795</v>
      </c>
      <c r="F309" s="15">
        <v>16089</v>
      </c>
      <c r="G309" s="23">
        <v>39884</v>
      </c>
      <c r="H309" s="64" t="s">
        <v>14</v>
      </c>
      <c r="I309" s="73"/>
      <c r="J309" s="135">
        <v>27637</v>
      </c>
      <c r="K309" s="15">
        <v>15941</v>
      </c>
      <c r="L309" s="74">
        <f t="shared" si="4"/>
        <v>43578</v>
      </c>
    </row>
    <row r="310" spans="1:12" ht="25.5" x14ac:dyDescent="0.25">
      <c r="A310" s="8"/>
      <c r="B310" s="13" t="s">
        <v>367</v>
      </c>
      <c r="C310" s="10"/>
      <c r="D310" s="9"/>
      <c r="E310" s="15" t="s">
        <v>368</v>
      </c>
      <c r="F310" s="15">
        <v>12913</v>
      </c>
      <c r="G310" s="23">
        <v>32918</v>
      </c>
      <c r="H310" s="64" t="s">
        <v>14</v>
      </c>
      <c r="I310" s="73"/>
      <c r="J310" s="135">
        <v>22575</v>
      </c>
      <c r="K310" s="15">
        <v>12689</v>
      </c>
      <c r="L310" s="74">
        <f t="shared" si="4"/>
        <v>35264</v>
      </c>
    </row>
    <row r="311" spans="1:12" ht="25.5" x14ac:dyDescent="0.25">
      <c r="A311" s="8"/>
      <c r="B311" s="13" t="s">
        <v>369</v>
      </c>
      <c r="C311" s="10"/>
      <c r="D311" s="9"/>
      <c r="E311" s="15" t="s">
        <v>370</v>
      </c>
      <c r="F311" s="15">
        <v>3130</v>
      </c>
      <c r="G311" s="23">
        <v>6920</v>
      </c>
      <c r="H311" s="64" t="s">
        <v>14</v>
      </c>
      <c r="I311" s="73"/>
      <c r="J311" s="135">
        <v>4991</v>
      </c>
      <c r="K311" s="15">
        <v>3213</v>
      </c>
      <c r="L311" s="74">
        <f t="shared" si="4"/>
        <v>8204</v>
      </c>
    </row>
    <row r="312" spans="1:12" ht="140.25" x14ac:dyDescent="0.25">
      <c r="A312" s="8"/>
      <c r="B312" s="9" t="s">
        <v>371</v>
      </c>
      <c r="C312" s="10" t="s">
        <v>13</v>
      </c>
      <c r="D312" s="9" t="s">
        <v>640</v>
      </c>
      <c r="E312" s="15">
        <v>2</v>
      </c>
      <c r="F312" s="15" t="s">
        <v>372</v>
      </c>
      <c r="G312" s="23">
        <v>4</v>
      </c>
      <c r="H312" s="64" t="s">
        <v>14</v>
      </c>
      <c r="I312" s="73"/>
      <c r="J312" s="135">
        <v>25</v>
      </c>
      <c r="K312" s="15">
        <v>24</v>
      </c>
      <c r="L312" s="74">
        <f t="shared" si="4"/>
        <v>49</v>
      </c>
    </row>
    <row r="313" spans="1:12" ht="25.5" x14ac:dyDescent="0.25">
      <c r="A313" s="8"/>
      <c r="B313" s="9" t="s">
        <v>373</v>
      </c>
      <c r="C313" s="10" t="s">
        <v>13</v>
      </c>
      <c r="D313" s="9" t="s">
        <v>640</v>
      </c>
      <c r="E313" s="15">
        <v>400</v>
      </c>
      <c r="F313" s="15" t="s">
        <v>374</v>
      </c>
      <c r="G313" s="23">
        <v>4321</v>
      </c>
      <c r="H313" s="64" t="s">
        <v>14</v>
      </c>
      <c r="I313" s="73"/>
      <c r="J313" s="135">
        <v>720</v>
      </c>
      <c r="K313" s="15">
        <v>6011</v>
      </c>
      <c r="L313" s="74">
        <f t="shared" si="4"/>
        <v>6731</v>
      </c>
    </row>
    <row r="314" spans="1:12" ht="25.5" outlineLevel="1" x14ac:dyDescent="0.25">
      <c r="A314" s="8"/>
      <c r="B314" s="26" t="s">
        <v>375</v>
      </c>
      <c r="C314" s="27" t="s">
        <v>21</v>
      </c>
      <c r="D314" s="26" t="s">
        <v>27</v>
      </c>
      <c r="E314" s="12"/>
      <c r="F314" s="12"/>
      <c r="G314" s="25"/>
      <c r="H314" s="65"/>
      <c r="I314" s="75"/>
      <c r="J314" s="136"/>
      <c r="K314" s="12"/>
      <c r="L314" s="76"/>
    </row>
    <row r="315" spans="1:12" outlineLevel="1" x14ac:dyDescent="0.25">
      <c r="A315" s="8"/>
      <c r="B315" s="28" t="s">
        <v>28</v>
      </c>
      <c r="C315" s="10"/>
      <c r="D315" s="9"/>
      <c r="E315" s="15">
        <v>79.2</v>
      </c>
      <c r="F315" s="15">
        <v>66</v>
      </c>
      <c r="G315" s="23">
        <v>74.400000000000006</v>
      </c>
      <c r="H315" s="64" t="s">
        <v>14</v>
      </c>
      <c r="I315" s="73"/>
      <c r="J315" s="135">
        <v>76</v>
      </c>
      <c r="K315" s="15">
        <v>50</v>
      </c>
      <c r="L315" s="74">
        <v>66</v>
      </c>
    </row>
    <row r="316" spans="1:12" outlineLevel="1" x14ac:dyDescent="0.25">
      <c r="A316" s="8"/>
      <c r="B316" s="28" t="s">
        <v>29</v>
      </c>
      <c r="C316" s="10"/>
      <c r="D316" s="9"/>
      <c r="E316" s="15">
        <v>10.9</v>
      </c>
      <c r="F316" s="15">
        <v>25.2</v>
      </c>
      <c r="G316" s="23">
        <v>16.2</v>
      </c>
      <c r="H316" s="64" t="s">
        <v>30</v>
      </c>
      <c r="I316" s="73"/>
      <c r="J316" s="135">
        <v>17</v>
      </c>
      <c r="K316" s="15">
        <v>34</v>
      </c>
      <c r="L316" s="74">
        <v>23</v>
      </c>
    </row>
    <row r="317" spans="1:12" ht="25.5" outlineLevel="1" x14ac:dyDescent="0.25">
      <c r="A317" s="8"/>
      <c r="B317" s="26" t="s">
        <v>376</v>
      </c>
      <c r="C317" s="27" t="s">
        <v>21</v>
      </c>
      <c r="D317" s="26" t="s">
        <v>27</v>
      </c>
      <c r="E317" s="12"/>
      <c r="F317" s="12"/>
      <c r="G317" s="25"/>
      <c r="H317" s="65"/>
      <c r="I317" s="75"/>
      <c r="J317" s="136"/>
      <c r="K317" s="12"/>
      <c r="L317" s="76"/>
    </row>
    <row r="318" spans="1:12" outlineLevel="1" x14ac:dyDescent="0.25">
      <c r="A318" s="8"/>
      <c r="B318" s="28" t="s">
        <v>28</v>
      </c>
      <c r="C318" s="10"/>
      <c r="D318" s="9"/>
      <c r="E318" s="15">
        <v>47.5</v>
      </c>
      <c r="F318" s="15">
        <v>43.2</v>
      </c>
      <c r="G318" s="23">
        <v>45.9</v>
      </c>
      <c r="H318" s="64" t="s">
        <v>14</v>
      </c>
      <c r="I318" s="73"/>
      <c r="J318" s="135">
        <v>40</v>
      </c>
      <c r="K318" s="15">
        <v>30</v>
      </c>
      <c r="L318" s="74">
        <v>36</v>
      </c>
    </row>
    <row r="319" spans="1:12" outlineLevel="1" x14ac:dyDescent="0.25">
      <c r="A319" s="8"/>
      <c r="B319" s="28" t="s">
        <v>29</v>
      </c>
      <c r="C319" s="10"/>
      <c r="D319" s="9"/>
      <c r="E319" s="15">
        <v>7.2</v>
      </c>
      <c r="F319" s="15">
        <v>13.3</v>
      </c>
      <c r="G319" s="23">
        <v>9.5</v>
      </c>
      <c r="H319" s="64" t="s">
        <v>30</v>
      </c>
      <c r="I319" s="73"/>
      <c r="J319" s="135">
        <v>9</v>
      </c>
      <c r="K319" s="15">
        <v>12</v>
      </c>
      <c r="L319" s="74">
        <v>10</v>
      </c>
    </row>
    <row r="320" spans="1:12" x14ac:dyDescent="0.25">
      <c r="A320" s="190" t="s">
        <v>377</v>
      </c>
      <c r="B320" s="190"/>
      <c r="C320" s="190"/>
      <c r="D320" s="190"/>
      <c r="E320" s="190"/>
      <c r="F320" s="190"/>
      <c r="G320" s="190"/>
      <c r="H320" s="191"/>
      <c r="I320" s="71"/>
      <c r="J320" s="134"/>
      <c r="K320" s="58"/>
      <c r="L320" s="72"/>
    </row>
    <row r="321" spans="1:12" x14ac:dyDescent="0.25">
      <c r="A321" s="8"/>
      <c r="B321" s="9" t="s">
        <v>378</v>
      </c>
      <c r="C321" s="10" t="s">
        <v>13</v>
      </c>
      <c r="D321" s="9" t="s">
        <v>379</v>
      </c>
      <c r="E321" s="15">
        <v>12478</v>
      </c>
      <c r="F321" s="15">
        <v>9819</v>
      </c>
      <c r="G321" s="23">
        <v>22297</v>
      </c>
      <c r="H321" s="64" t="s">
        <v>14</v>
      </c>
      <c r="I321" s="73">
        <v>7643</v>
      </c>
      <c r="J321" s="135">
        <v>5524</v>
      </c>
      <c r="K321" s="15">
        <v>10491</v>
      </c>
      <c r="L321" s="74">
        <f>SUM(I321:K321)</f>
        <v>23658</v>
      </c>
    </row>
    <row r="322" spans="1:12" x14ac:dyDescent="0.25">
      <c r="A322" s="8"/>
      <c r="B322" s="9" t="s">
        <v>380</v>
      </c>
      <c r="C322" s="10" t="s">
        <v>13</v>
      </c>
      <c r="D322" s="9" t="s">
        <v>381</v>
      </c>
      <c r="E322" s="15">
        <v>57</v>
      </c>
      <c r="F322" s="24" t="s">
        <v>33</v>
      </c>
      <c r="G322" s="24" t="s">
        <v>33</v>
      </c>
      <c r="H322" s="64" t="s">
        <v>14</v>
      </c>
      <c r="I322" s="73">
        <v>38</v>
      </c>
      <c r="J322" s="135">
        <v>10</v>
      </c>
      <c r="K322" s="15">
        <v>-15</v>
      </c>
      <c r="L322" s="74">
        <f>SUM(I322:K322)</f>
        <v>33</v>
      </c>
    </row>
    <row r="323" spans="1:12" x14ac:dyDescent="0.25">
      <c r="A323" s="8"/>
      <c r="B323" s="9" t="s">
        <v>382</v>
      </c>
      <c r="C323" s="10" t="s">
        <v>13</v>
      </c>
      <c r="D323" s="9" t="s">
        <v>645</v>
      </c>
      <c r="E323" s="15">
        <v>350</v>
      </c>
      <c r="F323" s="24" t="s">
        <v>33</v>
      </c>
      <c r="G323" s="24" t="s">
        <v>33</v>
      </c>
      <c r="H323" s="64" t="s">
        <v>14</v>
      </c>
      <c r="I323" s="73"/>
      <c r="J323" s="135">
        <v>201</v>
      </c>
      <c r="K323" s="15">
        <v>119</v>
      </c>
      <c r="L323" s="74">
        <f>SUM(I323:K323)</f>
        <v>320</v>
      </c>
    </row>
    <row r="324" spans="1:12" x14ac:dyDescent="0.25">
      <c r="A324" s="8"/>
      <c r="B324" s="9" t="s">
        <v>383</v>
      </c>
      <c r="C324" s="10" t="s">
        <v>13</v>
      </c>
      <c r="D324" s="9" t="s">
        <v>139</v>
      </c>
      <c r="E324" s="15">
        <v>143</v>
      </c>
      <c r="F324" s="15">
        <v>119</v>
      </c>
      <c r="G324" s="23">
        <v>262</v>
      </c>
      <c r="H324" s="64" t="s">
        <v>14</v>
      </c>
      <c r="I324" s="73">
        <v>104</v>
      </c>
      <c r="J324" s="135">
        <v>62</v>
      </c>
      <c r="K324" s="15">
        <v>132</v>
      </c>
      <c r="L324" s="74">
        <v>298</v>
      </c>
    </row>
    <row r="325" spans="1:12" ht="76.5" x14ac:dyDescent="0.25">
      <c r="A325" s="8"/>
      <c r="B325" s="9" t="s">
        <v>384</v>
      </c>
      <c r="C325" s="10" t="s">
        <v>13</v>
      </c>
      <c r="D325" s="9" t="s">
        <v>639</v>
      </c>
      <c r="E325" s="15" t="s">
        <v>385</v>
      </c>
      <c r="F325" s="15" t="s">
        <v>386</v>
      </c>
      <c r="G325" s="23">
        <v>8</v>
      </c>
      <c r="H325" s="64" t="s">
        <v>14</v>
      </c>
      <c r="I325" s="73"/>
      <c r="J325" s="135" t="s">
        <v>927</v>
      </c>
      <c r="K325" s="15" t="s">
        <v>928</v>
      </c>
      <c r="L325" s="74">
        <v>5</v>
      </c>
    </row>
    <row r="326" spans="1:12" ht="63.75" x14ac:dyDescent="0.25">
      <c r="A326" s="8"/>
      <c r="B326" s="9" t="s">
        <v>387</v>
      </c>
      <c r="C326" s="10" t="s">
        <v>13</v>
      </c>
      <c r="D326" s="9" t="s">
        <v>639</v>
      </c>
      <c r="E326" s="15">
        <v>124</v>
      </c>
      <c r="F326" s="15">
        <v>91</v>
      </c>
      <c r="G326" s="23">
        <v>184</v>
      </c>
      <c r="H326" s="64" t="s">
        <v>14</v>
      </c>
      <c r="I326" s="73"/>
      <c r="J326" s="135">
        <v>144</v>
      </c>
      <c r="K326" s="15">
        <v>168</v>
      </c>
      <c r="L326" s="74">
        <v>312</v>
      </c>
    </row>
    <row r="327" spans="1:12" ht="25.5" x14ac:dyDescent="0.25">
      <c r="A327" s="8"/>
      <c r="B327" s="9" t="s">
        <v>388</v>
      </c>
      <c r="C327" s="10" t="s">
        <v>13</v>
      </c>
      <c r="D327" s="9" t="s">
        <v>643</v>
      </c>
      <c r="E327" s="15">
        <v>3</v>
      </c>
      <c r="F327" s="15" t="s">
        <v>69</v>
      </c>
      <c r="G327" s="23">
        <v>3</v>
      </c>
      <c r="H327" s="64" t="s">
        <v>14</v>
      </c>
      <c r="I327" s="73"/>
      <c r="J327" s="135">
        <v>0</v>
      </c>
      <c r="K327" s="15">
        <v>0</v>
      </c>
      <c r="L327" s="74">
        <f>J327+K327</f>
        <v>0</v>
      </c>
    </row>
    <row r="328" spans="1:12" ht="25.5" x14ac:dyDescent="0.25">
      <c r="A328" s="8"/>
      <c r="B328" s="9" t="s">
        <v>389</v>
      </c>
      <c r="C328" s="10" t="s">
        <v>13</v>
      </c>
      <c r="D328" s="9" t="s">
        <v>643</v>
      </c>
      <c r="E328" s="15">
        <v>45</v>
      </c>
      <c r="F328" s="15">
        <v>0</v>
      </c>
      <c r="G328" s="23">
        <v>45</v>
      </c>
      <c r="H328" s="64" t="s">
        <v>14</v>
      </c>
      <c r="I328" s="73"/>
      <c r="J328" s="135">
        <v>0</v>
      </c>
      <c r="K328" s="15">
        <v>0</v>
      </c>
      <c r="L328" s="74">
        <f>J328+K328</f>
        <v>0</v>
      </c>
    </row>
    <row r="329" spans="1:12" ht="25.5" x14ac:dyDescent="0.25">
      <c r="A329" s="8"/>
      <c r="B329" s="9" t="s">
        <v>390</v>
      </c>
      <c r="C329" s="10" t="s">
        <v>391</v>
      </c>
      <c r="D329" s="9" t="s">
        <v>643</v>
      </c>
      <c r="E329" s="15">
        <v>15</v>
      </c>
      <c r="F329" s="15">
        <v>65</v>
      </c>
      <c r="G329" s="23">
        <v>80</v>
      </c>
      <c r="H329" s="64" t="s">
        <v>14</v>
      </c>
      <c r="I329" s="73"/>
      <c r="J329" s="135"/>
      <c r="K329" s="15"/>
      <c r="L329" s="74">
        <v>90</v>
      </c>
    </row>
    <row r="330" spans="1:12" x14ac:dyDescent="0.25">
      <c r="A330" s="8"/>
      <c r="B330" s="9" t="s">
        <v>392</v>
      </c>
      <c r="C330" s="10" t="s">
        <v>13</v>
      </c>
      <c r="D330" s="9" t="s">
        <v>643</v>
      </c>
      <c r="E330" s="15">
        <v>1</v>
      </c>
      <c r="F330" s="15">
        <v>0</v>
      </c>
      <c r="G330" s="23">
        <v>1</v>
      </c>
      <c r="H330" s="64" t="s">
        <v>14</v>
      </c>
      <c r="I330" s="73"/>
      <c r="J330" s="135"/>
      <c r="K330" s="15"/>
      <c r="L330" s="74">
        <v>6</v>
      </c>
    </row>
    <row r="331" spans="1:12" ht="25.5" x14ac:dyDescent="0.25">
      <c r="A331" s="8"/>
      <c r="B331" s="9" t="s">
        <v>393</v>
      </c>
      <c r="C331" s="10" t="s">
        <v>13</v>
      </c>
      <c r="D331" s="9" t="s">
        <v>643</v>
      </c>
      <c r="E331" s="15">
        <v>217</v>
      </c>
      <c r="F331" s="15">
        <v>132</v>
      </c>
      <c r="G331" s="23">
        <v>349</v>
      </c>
      <c r="H331" s="64" t="s">
        <v>14</v>
      </c>
      <c r="I331" s="73"/>
      <c r="J331" s="135"/>
      <c r="K331" s="15"/>
      <c r="L331" s="74">
        <v>410</v>
      </c>
    </row>
    <row r="332" spans="1:12" x14ac:dyDescent="0.25">
      <c r="A332" s="8"/>
      <c r="B332" s="9" t="s">
        <v>394</v>
      </c>
      <c r="C332" s="10" t="s">
        <v>13</v>
      </c>
      <c r="D332" s="9" t="s">
        <v>643</v>
      </c>
      <c r="E332" s="15">
        <v>0</v>
      </c>
      <c r="F332" s="15">
        <v>0</v>
      </c>
      <c r="G332" s="23">
        <v>0</v>
      </c>
      <c r="H332" s="64" t="s">
        <v>14</v>
      </c>
      <c r="I332" s="73"/>
      <c r="J332" s="40">
        <v>0</v>
      </c>
      <c r="K332" s="40">
        <v>0</v>
      </c>
      <c r="L332" s="74">
        <v>0</v>
      </c>
    </row>
    <row r="333" spans="1:12" ht="293.25" x14ac:dyDescent="0.25">
      <c r="A333" s="8"/>
      <c r="B333" s="9" t="s">
        <v>395</v>
      </c>
      <c r="C333" s="10" t="s">
        <v>189</v>
      </c>
      <c r="D333" s="9" t="s">
        <v>648</v>
      </c>
      <c r="E333" s="34" t="s">
        <v>613</v>
      </c>
      <c r="F333" s="34" t="s">
        <v>612</v>
      </c>
      <c r="G333" s="25"/>
      <c r="H333" s="64" t="s">
        <v>14</v>
      </c>
      <c r="I333" s="85"/>
      <c r="J333" s="140" t="s">
        <v>884</v>
      </c>
      <c r="K333" s="35" t="s">
        <v>885</v>
      </c>
      <c r="L333" s="76"/>
    </row>
    <row r="334" spans="1:12" x14ac:dyDescent="0.25">
      <c r="A334" s="8"/>
      <c r="B334" s="9" t="s">
        <v>396</v>
      </c>
      <c r="C334" s="10" t="s">
        <v>13</v>
      </c>
      <c r="D334" s="9" t="s">
        <v>648</v>
      </c>
      <c r="E334" s="15">
        <v>41</v>
      </c>
      <c r="F334" s="15">
        <v>45</v>
      </c>
      <c r="G334" s="23">
        <v>86</v>
      </c>
      <c r="H334" s="64" t="s">
        <v>14</v>
      </c>
      <c r="I334" s="73"/>
      <c r="J334" s="135">
        <v>60</v>
      </c>
      <c r="K334" s="15">
        <v>211</v>
      </c>
      <c r="L334" s="74">
        <v>271</v>
      </c>
    </row>
    <row r="335" spans="1:12" x14ac:dyDescent="0.25">
      <c r="A335" s="8"/>
      <c r="B335" s="9" t="s">
        <v>397</v>
      </c>
      <c r="C335" s="10" t="s">
        <v>13</v>
      </c>
      <c r="D335" s="9" t="s">
        <v>685</v>
      </c>
      <c r="E335" s="15">
        <v>17</v>
      </c>
      <c r="F335" s="15">
        <v>19</v>
      </c>
      <c r="G335" s="23">
        <v>36</v>
      </c>
      <c r="H335" s="64" t="s">
        <v>30</v>
      </c>
      <c r="I335" s="73"/>
      <c r="J335" s="135"/>
      <c r="K335" s="15"/>
      <c r="L335" s="74">
        <v>55</v>
      </c>
    </row>
    <row r="336" spans="1:12" x14ac:dyDescent="0.25">
      <c r="A336" s="8"/>
      <c r="B336" s="9" t="s">
        <v>398</v>
      </c>
      <c r="C336" s="10" t="s">
        <v>13</v>
      </c>
      <c r="D336" s="9" t="s">
        <v>399</v>
      </c>
      <c r="E336" s="15">
        <v>405</v>
      </c>
      <c r="F336" s="15">
        <v>364</v>
      </c>
      <c r="G336" s="23">
        <f>E336+F336</f>
        <v>769</v>
      </c>
      <c r="H336" s="64" t="s">
        <v>30</v>
      </c>
      <c r="I336" s="73"/>
      <c r="J336" s="135">
        <v>425</v>
      </c>
      <c r="K336" s="15">
        <v>318</v>
      </c>
      <c r="L336" s="74">
        <f>J336+K336</f>
        <v>743</v>
      </c>
    </row>
    <row r="337" spans="1:12" ht="25.5" outlineLevel="1" x14ac:dyDescent="0.25">
      <c r="A337" s="8"/>
      <c r="B337" s="26" t="s">
        <v>400</v>
      </c>
      <c r="C337" s="27" t="s">
        <v>21</v>
      </c>
      <c r="D337" s="26" t="s">
        <v>27</v>
      </c>
      <c r="E337" s="12"/>
      <c r="F337" s="12"/>
      <c r="G337" s="25"/>
      <c r="H337" s="65"/>
      <c r="I337" s="75"/>
      <c r="J337" s="136"/>
      <c r="K337" s="12"/>
      <c r="L337" s="76"/>
    </row>
    <row r="338" spans="1:12" outlineLevel="1" x14ac:dyDescent="0.25">
      <c r="A338" s="8"/>
      <c r="B338" s="28" t="s">
        <v>28</v>
      </c>
      <c r="C338" s="10"/>
      <c r="D338" s="9"/>
      <c r="E338" s="15">
        <v>84</v>
      </c>
      <c r="F338" s="15">
        <v>82.9</v>
      </c>
      <c r="G338" s="23">
        <v>83.6</v>
      </c>
      <c r="H338" s="64" t="s">
        <v>14</v>
      </c>
      <c r="I338" s="73"/>
      <c r="J338" s="135">
        <v>78</v>
      </c>
      <c r="K338" s="15">
        <v>82</v>
      </c>
      <c r="L338" s="74">
        <v>80</v>
      </c>
    </row>
    <row r="339" spans="1:12" outlineLevel="1" x14ac:dyDescent="0.25">
      <c r="A339" s="8"/>
      <c r="B339" s="28" t="s">
        <v>29</v>
      </c>
      <c r="C339" s="10"/>
      <c r="D339" s="9"/>
      <c r="E339" s="15">
        <v>10.3</v>
      </c>
      <c r="F339" s="15">
        <v>8.6</v>
      </c>
      <c r="G339" s="23">
        <v>9.6999999999999993</v>
      </c>
      <c r="H339" s="64" t="s">
        <v>30</v>
      </c>
      <c r="I339" s="73"/>
      <c r="J339" s="135">
        <v>17</v>
      </c>
      <c r="K339" s="15">
        <v>13</v>
      </c>
      <c r="L339" s="74">
        <v>16</v>
      </c>
    </row>
    <row r="340" spans="1:12" x14ac:dyDescent="0.25">
      <c r="A340" s="190" t="s">
        <v>878</v>
      </c>
      <c r="B340" s="190"/>
      <c r="C340" s="190"/>
      <c r="D340" s="190"/>
      <c r="E340" s="190"/>
      <c r="F340" s="190"/>
      <c r="G340" s="190"/>
      <c r="H340" s="191"/>
      <c r="I340" s="71"/>
      <c r="J340" s="134"/>
      <c r="K340" s="58"/>
      <c r="L340" s="72"/>
    </row>
    <row r="341" spans="1:12" ht="25.5" x14ac:dyDescent="0.25">
      <c r="A341" s="8"/>
      <c r="B341" s="9" t="s">
        <v>401</v>
      </c>
      <c r="C341" s="10" t="s">
        <v>13</v>
      </c>
      <c r="D341" s="9" t="s">
        <v>641</v>
      </c>
      <c r="E341" s="15">
        <v>694</v>
      </c>
      <c r="F341" s="15">
        <v>363</v>
      </c>
      <c r="G341" s="23">
        <v>1057</v>
      </c>
      <c r="H341" s="64" t="s">
        <v>14</v>
      </c>
      <c r="I341" s="73"/>
      <c r="J341" s="135">
        <v>618</v>
      </c>
      <c r="K341" s="15">
        <v>618</v>
      </c>
      <c r="L341" s="74">
        <v>618</v>
      </c>
    </row>
    <row r="342" spans="1:12" ht="25.5" x14ac:dyDescent="0.25">
      <c r="A342" s="8"/>
      <c r="B342" s="9" t="s">
        <v>402</v>
      </c>
      <c r="C342" s="10" t="s">
        <v>13</v>
      </c>
      <c r="D342" s="9" t="s">
        <v>649</v>
      </c>
      <c r="E342" s="12"/>
      <c r="F342" s="12"/>
      <c r="G342" s="25"/>
      <c r="H342" s="65"/>
      <c r="I342" s="75"/>
      <c r="J342" s="136"/>
      <c r="K342" s="12"/>
      <c r="L342" s="76"/>
    </row>
    <row r="343" spans="1:12" x14ac:dyDescent="0.25">
      <c r="A343" s="8"/>
      <c r="B343" s="13" t="s">
        <v>403</v>
      </c>
      <c r="C343" s="10"/>
      <c r="D343" s="9"/>
      <c r="E343" s="15">
        <v>6</v>
      </c>
      <c r="F343" s="15">
        <v>10</v>
      </c>
      <c r="G343" s="23">
        <v>16</v>
      </c>
      <c r="H343" s="64" t="s">
        <v>14</v>
      </c>
      <c r="I343" s="73"/>
      <c r="J343" s="135">
        <v>9</v>
      </c>
      <c r="K343" s="15">
        <v>9</v>
      </c>
      <c r="L343" s="74">
        <v>9</v>
      </c>
    </row>
    <row r="344" spans="1:12" x14ac:dyDescent="0.25">
      <c r="A344" s="8"/>
      <c r="B344" s="13" t="s">
        <v>404</v>
      </c>
      <c r="C344" s="10"/>
      <c r="D344" s="9"/>
      <c r="E344" s="15">
        <v>2</v>
      </c>
      <c r="F344" s="15">
        <v>2</v>
      </c>
      <c r="G344" s="23">
        <v>4</v>
      </c>
      <c r="H344" s="64" t="s">
        <v>14</v>
      </c>
      <c r="I344" s="73"/>
      <c r="J344" s="135">
        <v>9</v>
      </c>
      <c r="K344" s="15">
        <v>9</v>
      </c>
      <c r="L344" s="74">
        <v>9</v>
      </c>
    </row>
    <row r="345" spans="1:12" x14ac:dyDescent="0.25">
      <c r="A345" s="8"/>
      <c r="B345" s="13" t="s">
        <v>405</v>
      </c>
      <c r="C345" s="10"/>
      <c r="D345" s="9"/>
      <c r="E345" s="15">
        <v>6</v>
      </c>
      <c r="F345" s="15">
        <v>2</v>
      </c>
      <c r="G345" s="23">
        <v>8</v>
      </c>
      <c r="H345" s="64" t="s">
        <v>14</v>
      </c>
      <c r="I345" s="73"/>
      <c r="J345" s="135">
        <v>7</v>
      </c>
      <c r="K345" s="15">
        <v>7</v>
      </c>
      <c r="L345" s="74">
        <v>7</v>
      </c>
    </row>
    <row r="346" spans="1:12" x14ac:dyDescent="0.25">
      <c r="A346" s="8"/>
      <c r="B346" s="13" t="s">
        <v>406</v>
      </c>
      <c r="C346" s="10"/>
      <c r="D346" s="9"/>
      <c r="E346" s="15">
        <v>5</v>
      </c>
      <c r="F346" s="15">
        <v>5</v>
      </c>
      <c r="G346" s="23">
        <v>10</v>
      </c>
      <c r="H346" s="64" t="s">
        <v>14</v>
      </c>
      <c r="I346" s="73"/>
      <c r="J346" s="135">
        <v>1</v>
      </c>
      <c r="K346" s="15">
        <v>1</v>
      </c>
      <c r="L346" s="74">
        <v>1</v>
      </c>
    </row>
    <row r="347" spans="1:12" x14ac:dyDescent="0.25">
      <c r="A347" s="8"/>
      <c r="B347" s="13" t="s">
        <v>407</v>
      </c>
      <c r="C347" s="10"/>
      <c r="D347" s="9"/>
      <c r="E347" s="15">
        <v>0</v>
      </c>
      <c r="F347" s="15">
        <v>0</v>
      </c>
      <c r="G347" s="23">
        <v>0</v>
      </c>
      <c r="H347" s="64" t="s">
        <v>14</v>
      </c>
      <c r="I347" s="73"/>
      <c r="J347" s="135">
        <v>0</v>
      </c>
      <c r="K347" s="15">
        <v>0</v>
      </c>
      <c r="L347" s="74">
        <v>0</v>
      </c>
    </row>
    <row r="348" spans="1:12" x14ac:dyDescent="0.25">
      <c r="A348" s="8"/>
      <c r="B348" s="13" t="s">
        <v>408</v>
      </c>
      <c r="C348" s="10"/>
      <c r="D348" s="9"/>
      <c r="E348" s="24" t="s">
        <v>33</v>
      </c>
      <c r="F348" s="24" t="s">
        <v>33</v>
      </c>
      <c r="G348" s="24" t="s">
        <v>33</v>
      </c>
      <c r="H348" s="64" t="s">
        <v>14</v>
      </c>
      <c r="I348" s="77"/>
      <c r="J348" s="137">
        <v>0</v>
      </c>
      <c r="K348" s="24">
        <v>0</v>
      </c>
      <c r="L348" s="78">
        <v>0</v>
      </c>
    </row>
    <row r="349" spans="1:12" ht="25.5" x14ac:dyDescent="0.25">
      <c r="A349" s="8"/>
      <c r="B349" s="9" t="s">
        <v>409</v>
      </c>
      <c r="C349" s="10" t="s">
        <v>13</v>
      </c>
      <c r="D349" s="159" t="s">
        <v>918</v>
      </c>
      <c r="E349" s="15" t="s">
        <v>410</v>
      </c>
      <c r="F349" s="15" t="s">
        <v>411</v>
      </c>
      <c r="G349" s="23">
        <v>2</v>
      </c>
      <c r="H349" s="64" t="s">
        <v>14</v>
      </c>
      <c r="I349" s="73"/>
      <c r="J349" s="135">
        <v>0</v>
      </c>
      <c r="K349" s="15">
        <v>0</v>
      </c>
      <c r="L349" s="74">
        <v>0</v>
      </c>
    </row>
    <row r="350" spans="1:12" ht="25.5" x14ac:dyDescent="0.25">
      <c r="A350" s="8"/>
      <c r="B350" s="9" t="s">
        <v>412</v>
      </c>
      <c r="C350" s="10" t="s">
        <v>13</v>
      </c>
      <c r="D350" s="159" t="s">
        <v>918</v>
      </c>
      <c r="E350" s="24" t="s">
        <v>33</v>
      </c>
      <c r="F350" s="24" t="s">
        <v>33</v>
      </c>
      <c r="G350" s="24" t="s">
        <v>33</v>
      </c>
      <c r="H350" s="64" t="s">
        <v>14</v>
      </c>
      <c r="I350" s="73"/>
      <c r="J350" s="135">
        <v>0</v>
      </c>
      <c r="K350" s="15">
        <v>0</v>
      </c>
      <c r="L350" s="74">
        <v>0</v>
      </c>
    </row>
    <row r="351" spans="1:12" ht="25.5" outlineLevel="1" x14ac:dyDescent="0.25">
      <c r="A351" s="8"/>
      <c r="B351" s="26" t="s">
        <v>413</v>
      </c>
      <c r="C351" s="27" t="s">
        <v>21</v>
      </c>
      <c r="D351" s="26" t="s">
        <v>27</v>
      </c>
      <c r="E351" s="12"/>
      <c r="F351" s="12"/>
      <c r="G351" s="25"/>
      <c r="H351" s="65"/>
      <c r="I351" s="75"/>
      <c r="J351" s="136"/>
      <c r="K351" s="12"/>
      <c r="L351" s="76"/>
    </row>
    <row r="352" spans="1:12" outlineLevel="1" x14ac:dyDescent="0.25">
      <c r="A352" s="8"/>
      <c r="B352" s="28" t="s">
        <v>28</v>
      </c>
      <c r="C352" s="10"/>
      <c r="D352" s="9"/>
      <c r="E352" s="15">
        <v>85.2</v>
      </c>
      <c r="F352" s="15">
        <v>62.3</v>
      </c>
      <c r="G352" s="23">
        <v>76.8</v>
      </c>
      <c r="H352" s="64" t="s">
        <v>14</v>
      </c>
      <c r="I352" s="73"/>
      <c r="J352" s="135">
        <v>81</v>
      </c>
      <c r="K352" s="15">
        <v>52</v>
      </c>
      <c r="L352" s="74">
        <v>71</v>
      </c>
    </row>
    <row r="353" spans="1:12" outlineLevel="1" x14ac:dyDescent="0.25">
      <c r="A353" s="8"/>
      <c r="B353" s="28" t="s">
        <v>29</v>
      </c>
      <c r="C353" s="10"/>
      <c r="D353" s="9"/>
      <c r="E353" s="15">
        <v>11.8</v>
      </c>
      <c r="F353" s="15">
        <v>32.5</v>
      </c>
      <c r="G353" s="23">
        <v>19.399999999999999</v>
      </c>
      <c r="H353" s="64" t="s">
        <v>30</v>
      </c>
      <c r="I353" s="73"/>
      <c r="J353" s="135">
        <v>17</v>
      </c>
      <c r="K353" s="15">
        <v>40</v>
      </c>
      <c r="L353" s="74">
        <v>25</v>
      </c>
    </row>
    <row r="354" spans="1:12" ht="25.5" outlineLevel="1" x14ac:dyDescent="0.25">
      <c r="A354" s="8"/>
      <c r="B354" s="26" t="s">
        <v>414</v>
      </c>
      <c r="C354" s="27" t="s">
        <v>21</v>
      </c>
      <c r="D354" s="26" t="s">
        <v>27</v>
      </c>
      <c r="E354" s="12"/>
      <c r="F354" s="12"/>
      <c r="G354" s="25"/>
      <c r="H354" s="65"/>
      <c r="I354" s="75"/>
      <c r="J354" s="136"/>
      <c r="K354" s="12"/>
      <c r="L354" s="76"/>
    </row>
    <row r="355" spans="1:12" outlineLevel="1" x14ac:dyDescent="0.25">
      <c r="A355" s="8"/>
      <c r="B355" s="28" t="s">
        <v>28</v>
      </c>
      <c r="C355" s="10"/>
      <c r="D355" s="9"/>
      <c r="E355" s="15">
        <v>79.900000000000006</v>
      </c>
      <c r="F355" s="15">
        <v>67.900000000000006</v>
      </c>
      <c r="G355" s="23">
        <v>75.5</v>
      </c>
      <c r="H355" s="64" t="s">
        <v>14</v>
      </c>
      <c r="I355" s="73"/>
      <c r="J355" s="135">
        <v>67</v>
      </c>
      <c r="K355" s="15">
        <v>61</v>
      </c>
      <c r="L355" s="74">
        <v>65</v>
      </c>
    </row>
    <row r="356" spans="1:12" outlineLevel="1" x14ac:dyDescent="0.25">
      <c r="A356" s="8"/>
      <c r="B356" s="28" t="s">
        <v>29</v>
      </c>
      <c r="C356" s="10"/>
      <c r="D356" s="9"/>
      <c r="E356" s="15">
        <v>16.3</v>
      </c>
      <c r="F356" s="15">
        <v>26.3</v>
      </c>
      <c r="G356" s="23">
        <v>20</v>
      </c>
      <c r="H356" s="64" t="s">
        <v>30</v>
      </c>
      <c r="I356" s="73"/>
      <c r="J356" s="135">
        <v>26</v>
      </c>
      <c r="K356" s="15">
        <v>33</v>
      </c>
      <c r="L356" s="74">
        <v>29</v>
      </c>
    </row>
    <row r="357" spans="1:12" ht="25.5" outlineLevel="1" x14ac:dyDescent="0.25">
      <c r="A357" s="8"/>
      <c r="B357" s="26" t="s">
        <v>415</v>
      </c>
      <c r="C357" s="27" t="s">
        <v>21</v>
      </c>
      <c r="D357" s="26" t="s">
        <v>27</v>
      </c>
      <c r="E357" s="12"/>
      <c r="F357" s="12"/>
      <c r="G357" s="25"/>
      <c r="H357" s="65"/>
      <c r="I357" s="75"/>
      <c r="J357" s="136"/>
      <c r="K357" s="12"/>
      <c r="L357" s="76"/>
    </row>
    <row r="358" spans="1:12" outlineLevel="1" x14ac:dyDescent="0.25">
      <c r="A358" s="8"/>
      <c r="B358" s="28" t="s">
        <v>28</v>
      </c>
      <c r="C358" s="10"/>
      <c r="D358" s="9"/>
      <c r="E358" s="15">
        <v>69.8</v>
      </c>
      <c r="F358" s="15">
        <v>64.2</v>
      </c>
      <c r="G358" s="23">
        <v>67.7</v>
      </c>
      <c r="H358" s="64" t="s">
        <v>14</v>
      </c>
      <c r="I358" s="73"/>
      <c r="J358" s="135">
        <v>62</v>
      </c>
      <c r="K358" s="15">
        <v>52</v>
      </c>
      <c r="L358" s="74">
        <v>58</v>
      </c>
    </row>
    <row r="359" spans="1:12" outlineLevel="1" x14ac:dyDescent="0.25">
      <c r="A359" s="8"/>
      <c r="B359" s="28" t="s">
        <v>29</v>
      </c>
      <c r="C359" s="10"/>
      <c r="D359" s="9"/>
      <c r="E359" s="15">
        <v>26.3</v>
      </c>
      <c r="F359" s="15">
        <v>32.200000000000003</v>
      </c>
      <c r="G359" s="23">
        <v>28.5</v>
      </c>
      <c r="H359" s="64" t="s">
        <v>30</v>
      </c>
      <c r="I359" s="73"/>
      <c r="J359" s="135">
        <v>33</v>
      </c>
      <c r="K359" s="15">
        <v>42</v>
      </c>
      <c r="L359" s="74">
        <v>36</v>
      </c>
    </row>
    <row r="360" spans="1:12" ht="38.25" outlineLevel="1" x14ac:dyDescent="0.25">
      <c r="A360" s="8"/>
      <c r="B360" s="26" t="s">
        <v>416</v>
      </c>
      <c r="C360" s="27" t="s">
        <v>21</v>
      </c>
      <c r="D360" s="26" t="s">
        <v>27</v>
      </c>
      <c r="E360" s="12"/>
      <c r="F360" s="12"/>
      <c r="G360" s="25"/>
      <c r="H360" s="65"/>
      <c r="I360" s="75"/>
      <c r="J360" s="136"/>
      <c r="K360" s="12"/>
      <c r="L360" s="76"/>
    </row>
    <row r="361" spans="1:12" outlineLevel="1" x14ac:dyDescent="0.25">
      <c r="A361" s="8"/>
      <c r="B361" s="28" t="s">
        <v>28</v>
      </c>
      <c r="C361" s="10"/>
      <c r="D361" s="9"/>
      <c r="E361" s="15">
        <v>43</v>
      </c>
      <c r="F361" s="15">
        <v>34.5</v>
      </c>
      <c r="G361" s="23">
        <v>39.799999999999997</v>
      </c>
      <c r="H361" s="64" t="s">
        <v>14</v>
      </c>
      <c r="I361" s="73"/>
      <c r="J361" s="135">
        <v>44</v>
      </c>
      <c r="K361" s="15">
        <v>34</v>
      </c>
      <c r="L361" s="74">
        <v>40</v>
      </c>
    </row>
    <row r="362" spans="1:12" outlineLevel="1" x14ac:dyDescent="0.25">
      <c r="A362" s="8"/>
      <c r="B362" s="28" t="s">
        <v>29</v>
      </c>
      <c r="C362" s="10"/>
      <c r="D362" s="9"/>
      <c r="E362" s="15">
        <v>27.8</v>
      </c>
      <c r="F362" s="15">
        <v>37.9</v>
      </c>
      <c r="G362" s="23">
        <v>31.6</v>
      </c>
      <c r="H362" s="64" t="s">
        <v>30</v>
      </c>
      <c r="I362" s="73"/>
      <c r="J362" s="135">
        <v>28</v>
      </c>
      <c r="K362" s="15">
        <v>37</v>
      </c>
      <c r="L362" s="74">
        <v>32</v>
      </c>
    </row>
    <row r="363" spans="1:12" ht="51" outlineLevel="1" x14ac:dyDescent="0.25">
      <c r="A363" s="8"/>
      <c r="B363" s="169" t="s">
        <v>945</v>
      </c>
      <c r="C363" s="172" t="s">
        <v>21</v>
      </c>
      <c r="D363" s="169" t="s">
        <v>27</v>
      </c>
      <c r="E363" s="15"/>
      <c r="F363" s="15"/>
      <c r="G363" s="23"/>
      <c r="H363" s="64"/>
      <c r="I363" s="73"/>
      <c r="J363" s="135"/>
      <c r="K363" s="15"/>
      <c r="L363" s="74"/>
    </row>
    <row r="364" spans="1:12" outlineLevel="1" x14ac:dyDescent="0.25">
      <c r="A364" s="8"/>
      <c r="B364" s="173" t="s">
        <v>28</v>
      </c>
      <c r="C364" s="172"/>
      <c r="D364" s="169"/>
      <c r="E364" s="15"/>
      <c r="F364" s="15"/>
      <c r="G364" s="23"/>
      <c r="H364" s="64"/>
      <c r="I364" s="73"/>
      <c r="J364" s="135">
        <v>47</v>
      </c>
      <c r="K364" s="15">
        <v>33</v>
      </c>
      <c r="L364" s="74">
        <v>42</v>
      </c>
    </row>
    <row r="365" spans="1:12" outlineLevel="1" x14ac:dyDescent="0.25">
      <c r="A365" s="8"/>
      <c r="B365" s="173" t="s">
        <v>29</v>
      </c>
      <c r="C365" s="172"/>
      <c r="D365" s="169"/>
      <c r="E365" s="15"/>
      <c r="F365" s="15"/>
      <c r="G365" s="23"/>
      <c r="H365" s="64"/>
      <c r="I365" s="73"/>
      <c r="J365" s="135">
        <v>29</v>
      </c>
      <c r="K365" s="15">
        <v>41</v>
      </c>
      <c r="L365" s="74">
        <v>33</v>
      </c>
    </row>
    <row r="366" spans="1:12" x14ac:dyDescent="0.25">
      <c r="A366" s="190" t="s">
        <v>417</v>
      </c>
      <c r="B366" s="190"/>
      <c r="C366" s="190"/>
      <c r="D366" s="190"/>
      <c r="E366" s="190"/>
      <c r="F366" s="190"/>
      <c r="G366" s="190"/>
      <c r="H366" s="191"/>
      <c r="I366" s="71"/>
      <c r="J366" s="134"/>
      <c r="K366" s="58"/>
      <c r="L366" s="72"/>
    </row>
    <row r="367" spans="1:12" ht="191.25" x14ac:dyDescent="0.25">
      <c r="A367" s="8"/>
      <c r="B367" s="9" t="s">
        <v>418</v>
      </c>
      <c r="C367" s="10" t="s">
        <v>419</v>
      </c>
      <c r="D367" s="9" t="s">
        <v>686</v>
      </c>
      <c r="E367" s="15" t="s">
        <v>420</v>
      </c>
      <c r="F367" s="15" t="s">
        <v>421</v>
      </c>
      <c r="G367" s="23">
        <v>9</v>
      </c>
      <c r="H367" s="64" t="s">
        <v>14</v>
      </c>
      <c r="I367" s="75"/>
      <c r="J367" s="136" t="s">
        <v>926</v>
      </c>
      <c r="K367" s="12" t="s">
        <v>659</v>
      </c>
      <c r="L367" s="74">
        <v>11</v>
      </c>
    </row>
    <row r="368" spans="1:12" ht="89.25" x14ac:dyDescent="0.25">
      <c r="A368" s="8"/>
      <c r="B368" s="9" t="s">
        <v>422</v>
      </c>
      <c r="C368" s="10" t="s">
        <v>419</v>
      </c>
      <c r="D368" s="9" t="s">
        <v>686</v>
      </c>
      <c r="E368" s="15">
        <v>0</v>
      </c>
      <c r="F368" s="15" t="s">
        <v>423</v>
      </c>
      <c r="G368" s="23">
        <v>2</v>
      </c>
      <c r="H368" s="64" t="s">
        <v>14</v>
      </c>
      <c r="I368" s="73"/>
      <c r="J368" s="135"/>
      <c r="K368" s="15"/>
      <c r="L368" s="74" t="s">
        <v>887</v>
      </c>
    </row>
    <row r="369" spans="1:12" ht="38.25" x14ac:dyDescent="0.25">
      <c r="A369" s="8"/>
      <c r="B369" s="9" t="s">
        <v>424</v>
      </c>
      <c r="C369" s="10" t="s">
        <v>419</v>
      </c>
      <c r="D369" s="9" t="s">
        <v>686</v>
      </c>
      <c r="E369" s="15" t="s">
        <v>425</v>
      </c>
      <c r="F369" s="24" t="s">
        <v>33</v>
      </c>
      <c r="G369" s="23">
        <v>3</v>
      </c>
      <c r="H369" s="64" t="s">
        <v>14</v>
      </c>
      <c r="I369" s="73"/>
      <c r="J369" s="135"/>
      <c r="K369" s="24"/>
      <c r="L369" s="74" t="s">
        <v>890</v>
      </c>
    </row>
    <row r="370" spans="1:12" ht="51" x14ac:dyDescent="0.25">
      <c r="A370" s="8"/>
      <c r="B370" s="9" t="s">
        <v>426</v>
      </c>
      <c r="C370" s="10" t="s">
        <v>419</v>
      </c>
      <c r="D370" s="9" t="s">
        <v>686</v>
      </c>
      <c r="E370" s="15" t="s">
        <v>886</v>
      </c>
      <c r="F370" s="15" t="s">
        <v>427</v>
      </c>
      <c r="G370" s="23">
        <v>6</v>
      </c>
      <c r="H370" s="64" t="s">
        <v>14</v>
      </c>
      <c r="I370" s="73"/>
      <c r="J370" s="135"/>
      <c r="K370" s="15"/>
      <c r="L370" s="74" t="s">
        <v>892</v>
      </c>
    </row>
    <row r="371" spans="1:12" ht="242.25" x14ac:dyDescent="0.25">
      <c r="A371" s="8"/>
      <c r="B371" s="9" t="s">
        <v>428</v>
      </c>
      <c r="C371" s="10" t="s">
        <v>419</v>
      </c>
      <c r="D371" s="9" t="s">
        <v>686</v>
      </c>
      <c r="E371" s="15" t="s">
        <v>429</v>
      </c>
      <c r="F371" s="24" t="s">
        <v>33</v>
      </c>
      <c r="G371" s="23">
        <v>2</v>
      </c>
      <c r="H371" s="64" t="s">
        <v>14</v>
      </c>
      <c r="I371" s="73"/>
      <c r="J371" s="135"/>
      <c r="K371" s="24"/>
      <c r="L371" s="74" t="s">
        <v>889</v>
      </c>
    </row>
    <row r="372" spans="1:12" ht="63.75" x14ac:dyDescent="0.25">
      <c r="A372" s="8"/>
      <c r="B372" s="9" t="s">
        <v>430</v>
      </c>
      <c r="C372" s="10" t="s">
        <v>419</v>
      </c>
      <c r="D372" s="9" t="s">
        <v>686</v>
      </c>
      <c r="E372" s="12"/>
      <c r="F372" s="12"/>
      <c r="G372" s="25"/>
      <c r="H372" s="64" t="s">
        <v>14</v>
      </c>
      <c r="I372" s="75"/>
      <c r="J372" s="136"/>
      <c r="K372" s="12"/>
      <c r="L372" s="76" t="s">
        <v>888</v>
      </c>
    </row>
    <row r="373" spans="1:12" x14ac:dyDescent="0.25">
      <c r="A373" s="8"/>
      <c r="B373" s="13" t="s">
        <v>431</v>
      </c>
      <c r="C373" s="10"/>
      <c r="D373" s="9"/>
      <c r="E373" s="15">
        <v>0</v>
      </c>
      <c r="F373" s="24" t="s">
        <v>33</v>
      </c>
      <c r="G373" s="23">
        <v>0</v>
      </c>
      <c r="H373" s="64" t="s">
        <v>14</v>
      </c>
      <c r="I373" s="73"/>
      <c r="J373" s="135"/>
      <c r="K373" s="24"/>
      <c r="L373" s="74"/>
    </row>
    <row r="374" spans="1:12" ht="63.75" x14ac:dyDescent="0.25">
      <c r="A374" s="8"/>
      <c r="B374" s="13" t="s">
        <v>432</v>
      </c>
      <c r="C374" s="10"/>
      <c r="D374" s="9"/>
      <c r="E374" s="15" t="s">
        <v>433</v>
      </c>
      <c r="F374" s="15" t="s">
        <v>434</v>
      </c>
      <c r="G374" s="23">
        <v>3</v>
      </c>
      <c r="H374" s="64" t="s">
        <v>14</v>
      </c>
      <c r="I374" s="73"/>
      <c r="J374" s="15" t="s">
        <v>433</v>
      </c>
      <c r="K374" s="15" t="s">
        <v>433</v>
      </c>
      <c r="L374" s="74">
        <v>2</v>
      </c>
    </row>
    <row r="375" spans="1:12" ht="165.75" x14ac:dyDescent="0.25">
      <c r="A375" s="8"/>
      <c r="B375" s="9" t="s">
        <v>435</v>
      </c>
      <c r="C375" s="10" t="s">
        <v>419</v>
      </c>
      <c r="D375" s="9" t="s">
        <v>686</v>
      </c>
      <c r="E375" s="15" t="s">
        <v>436</v>
      </c>
      <c r="F375" s="24" t="s">
        <v>33</v>
      </c>
      <c r="G375" s="23">
        <v>6</v>
      </c>
      <c r="H375" s="64" t="s">
        <v>14</v>
      </c>
      <c r="I375" s="73"/>
      <c r="J375" s="135"/>
      <c r="K375" s="24"/>
      <c r="L375" s="74" t="s">
        <v>891</v>
      </c>
    </row>
    <row r="376" spans="1:12" x14ac:dyDescent="0.25">
      <c r="A376" s="190" t="s">
        <v>437</v>
      </c>
      <c r="B376" s="190"/>
      <c r="C376" s="190"/>
      <c r="D376" s="190"/>
      <c r="E376" s="190"/>
      <c r="F376" s="190"/>
      <c r="G376" s="190"/>
      <c r="H376" s="191"/>
      <c r="I376" s="71"/>
      <c r="J376" s="134"/>
      <c r="K376" s="58"/>
      <c r="L376" s="72"/>
    </row>
    <row r="377" spans="1:12" ht="25.5" x14ac:dyDescent="0.25">
      <c r="A377" s="8"/>
      <c r="B377" s="18" t="s">
        <v>438</v>
      </c>
      <c r="C377" s="10" t="s">
        <v>13</v>
      </c>
      <c r="D377" s="9" t="s">
        <v>639</v>
      </c>
      <c r="E377" s="15">
        <v>17</v>
      </c>
      <c r="F377" s="15">
        <v>9</v>
      </c>
      <c r="G377" s="23">
        <v>26</v>
      </c>
      <c r="H377" s="64" t="s">
        <v>14</v>
      </c>
      <c r="I377" s="73"/>
      <c r="J377" s="135"/>
      <c r="K377" s="15"/>
      <c r="L377" s="74"/>
    </row>
    <row r="378" spans="1:12" x14ac:dyDescent="0.25">
      <c r="A378" s="8"/>
      <c r="B378" s="13" t="s">
        <v>439</v>
      </c>
      <c r="C378" s="10"/>
      <c r="D378" s="9"/>
      <c r="E378" s="15">
        <v>8</v>
      </c>
      <c r="F378" s="15">
        <v>4</v>
      </c>
      <c r="G378" s="23">
        <v>12</v>
      </c>
      <c r="H378" s="64" t="s">
        <v>14</v>
      </c>
      <c r="I378" s="73"/>
      <c r="J378" s="135">
        <v>9</v>
      </c>
      <c r="K378" s="15">
        <v>3</v>
      </c>
      <c r="L378" s="74">
        <f>12</f>
        <v>12</v>
      </c>
    </row>
    <row r="379" spans="1:12" ht="25.5" x14ac:dyDescent="0.25">
      <c r="A379" s="8"/>
      <c r="B379" s="13" t="s">
        <v>440</v>
      </c>
      <c r="C379" s="10"/>
      <c r="D379" s="9"/>
      <c r="E379" s="15">
        <v>9</v>
      </c>
      <c r="F379" s="15">
        <v>5</v>
      </c>
      <c r="G379" s="23">
        <v>14</v>
      </c>
      <c r="H379" s="64" t="s">
        <v>14</v>
      </c>
      <c r="I379" s="73"/>
      <c r="J379" s="135">
        <v>6</v>
      </c>
      <c r="K379" s="15">
        <v>5</v>
      </c>
      <c r="L379" s="74">
        <v>11</v>
      </c>
    </row>
    <row r="380" spans="1:12" x14ac:dyDescent="0.25">
      <c r="A380" s="8"/>
      <c r="B380" s="13" t="s">
        <v>441</v>
      </c>
      <c r="C380" s="10"/>
      <c r="D380" s="9"/>
      <c r="E380" s="15">
        <v>0</v>
      </c>
      <c r="F380" s="15">
        <v>0</v>
      </c>
      <c r="G380" s="23">
        <v>0</v>
      </c>
      <c r="H380" s="64" t="s">
        <v>14</v>
      </c>
      <c r="I380" s="73"/>
      <c r="J380" s="135">
        <v>1</v>
      </c>
      <c r="K380" s="15"/>
      <c r="L380" s="74">
        <f>1</f>
        <v>1</v>
      </c>
    </row>
    <row r="381" spans="1:12" x14ac:dyDescent="0.25">
      <c r="A381" s="8"/>
      <c r="B381" s="9" t="s">
        <v>442</v>
      </c>
      <c r="C381" s="10" t="s">
        <v>13</v>
      </c>
      <c r="D381" s="9" t="s">
        <v>639</v>
      </c>
      <c r="E381" s="15">
        <v>6</v>
      </c>
      <c r="F381" s="15">
        <v>0</v>
      </c>
      <c r="G381" s="23">
        <v>6</v>
      </c>
      <c r="H381" s="64" t="s">
        <v>14</v>
      </c>
      <c r="I381" s="73"/>
      <c r="J381" s="135"/>
      <c r="K381" s="15"/>
      <c r="L381" s="74"/>
    </row>
    <row r="382" spans="1:12" ht="51" x14ac:dyDescent="0.25">
      <c r="A382" s="8"/>
      <c r="B382" s="9" t="s">
        <v>443</v>
      </c>
      <c r="C382" s="10" t="s">
        <v>13</v>
      </c>
      <c r="D382" s="9" t="s">
        <v>639</v>
      </c>
      <c r="E382" s="15">
        <v>2</v>
      </c>
      <c r="F382" s="15">
        <v>0</v>
      </c>
      <c r="G382" s="23">
        <v>2</v>
      </c>
      <c r="H382" s="64" t="s">
        <v>14</v>
      </c>
      <c r="I382" s="73"/>
      <c r="J382" s="135"/>
      <c r="K382" s="15"/>
      <c r="L382" s="74"/>
    </row>
    <row r="383" spans="1:12" x14ac:dyDescent="0.25">
      <c r="A383" s="8"/>
      <c r="B383" s="9" t="s">
        <v>444</v>
      </c>
      <c r="C383" s="10" t="s">
        <v>13</v>
      </c>
      <c r="D383" s="9" t="s">
        <v>639</v>
      </c>
      <c r="E383" s="15">
        <v>2</v>
      </c>
      <c r="F383" s="15">
        <v>0</v>
      </c>
      <c r="G383" s="23">
        <v>2</v>
      </c>
      <c r="H383" s="64" t="s">
        <v>14</v>
      </c>
      <c r="I383" s="73"/>
      <c r="J383" s="135"/>
      <c r="K383" s="15"/>
      <c r="L383" s="74"/>
    </row>
    <row r="384" spans="1:12" x14ac:dyDescent="0.25">
      <c r="A384" s="8"/>
      <c r="B384" s="9" t="s">
        <v>445</v>
      </c>
      <c r="C384" s="10" t="s">
        <v>13</v>
      </c>
      <c r="D384" s="9" t="s">
        <v>639</v>
      </c>
      <c r="E384" s="15">
        <v>0</v>
      </c>
      <c r="F384" s="15" t="s">
        <v>386</v>
      </c>
      <c r="G384" s="23">
        <v>1</v>
      </c>
      <c r="H384" s="64" t="s">
        <v>14</v>
      </c>
      <c r="I384" s="73"/>
      <c r="J384" s="135">
        <v>0</v>
      </c>
      <c r="K384" s="15">
        <v>0</v>
      </c>
      <c r="L384" s="74">
        <v>0</v>
      </c>
    </row>
    <row r="385" spans="1:12" x14ac:dyDescent="0.25">
      <c r="A385" s="190" t="s">
        <v>446</v>
      </c>
      <c r="B385" s="190"/>
      <c r="C385" s="190"/>
      <c r="D385" s="190"/>
      <c r="E385" s="190"/>
      <c r="F385" s="190"/>
      <c r="G385" s="190"/>
      <c r="H385" s="191"/>
      <c r="I385" s="71"/>
      <c r="J385" s="134"/>
      <c r="K385" s="58"/>
      <c r="L385" s="72"/>
    </row>
    <row r="386" spans="1:12" ht="25.5" x14ac:dyDescent="0.25">
      <c r="A386" s="8"/>
      <c r="B386" s="9" t="s">
        <v>447</v>
      </c>
      <c r="C386" s="10" t="s">
        <v>13</v>
      </c>
      <c r="D386" s="9" t="s">
        <v>650</v>
      </c>
      <c r="E386" s="15">
        <v>1</v>
      </c>
      <c r="F386" s="15">
        <v>1</v>
      </c>
      <c r="G386" s="23">
        <v>2</v>
      </c>
      <c r="H386" s="64" t="s">
        <v>14</v>
      </c>
      <c r="I386" s="73"/>
      <c r="J386" s="135">
        <v>1</v>
      </c>
      <c r="K386" s="15">
        <v>1</v>
      </c>
      <c r="L386" s="74">
        <f>J386+K386</f>
        <v>2</v>
      </c>
    </row>
    <row r="387" spans="1:12" ht="38.25" x14ac:dyDescent="0.25">
      <c r="A387" s="8"/>
      <c r="B387" s="9" t="s">
        <v>448</v>
      </c>
      <c r="C387" s="10" t="s">
        <v>13</v>
      </c>
      <c r="D387" s="9" t="s">
        <v>650</v>
      </c>
      <c r="E387" s="12"/>
      <c r="F387" s="12"/>
      <c r="G387" s="25"/>
      <c r="H387" s="65"/>
      <c r="I387" s="75"/>
      <c r="J387" s="136"/>
      <c r="K387" s="12"/>
      <c r="L387" s="76"/>
    </row>
    <row r="388" spans="1:12" ht="25.5" x14ac:dyDescent="0.25">
      <c r="A388" s="8"/>
      <c r="B388" s="13" t="s">
        <v>449</v>
      </c>
      <c r="C388" s="10"/>
      <c r="D388" s="9"/>
      <c r="E388" s="15" t="s">
        <v>636</v>
      </c>
      <c r="F388" s="15" t="s">
        <v>635</v>
      </c>
      <c r="G388" s="23">
        <f>2873+4177</f>
        <v>7050</v>
      </c>
      <c r="H388" s="64" t="s">
        <v>30</v>
      </c>
      <c r="I388" s="73"/>
      <c r="J388" s="135">
        <v>2214</v>
      </c>
      <c r="K388" s="15">
        <v>2688</v>
      </c>
      <c r="L388" s="74">
        <f>J388+K388</f>
        <v>4902</v>
      </c>
    </row>
    <row r="389" spans="1:12" ht="25.5" x14ac:dyDescent="0.25">
      <c r="A389" s="8"/>
      <c r="B389" s="13" t="s">
        <v>450</v>
      </c>
      <c r="C389" s="10"/>
      <c r="D389" s="9"/>
      <c r="E389" s="15" t="s">
        <v>637</v>
      </c>
      <c r="F389" s="15">
        <v>2212</v>
      </c>
      <c r="G389" s="23">
        <f>2607+2212</f>
        <v>4819</v>
      </c>
      <c r="H389" s="64" t="s">
        <v>14</v>
      </c>
      <c r="I389" s="73"/>
      <c r="J389" s="135">
        <v>3431</v>
      </c>
      <c r="K389" s="15">
        <v>2686</v>
      </c>
      <c r="L389" s="74">
        <f>J389+K389</f>
        <v>6117</v>
      </c>
    </row>
    <row r="390" spans="1:12" ht="38.25" x14ac:dyDescent="0.25">
      <c r="A390" s="8"/>
      <c r="B390" s="9" t="s">
        <v>451</v>
      </c>
      <c r="C390" s="10" t="s">
        <v>13</v>
      </c>
      <c r="D390" s="9" t="s">
        <v>650</v>
      </c>
      <c r="E390" s="15" t="s">
        <v>638</v>
      </c>
      <c r="F390" s="15">
        <v>6389</v>
      </c>
      <c r="G390" s="23">
        <f>5480+6389</f>
        <v>11869</v>
      </c>
      <c r="H390" s="64" t="s">
        <v>14</v>
      </c>
      <c r="I390" s="73"/>
      <c r="J390" s="135">
        <v>5645</v>
      </c>
      <c r="K390" s="15">
        <v>5374</v>
      </c>
      <c r="L390" s="74">
        <f>J390+K390</f>
        <v>11019</v>
      </c>
    </row>
    <row r="391" spans="1:12" ht="25.5" outlineLevel="1" x14ac:dyDescent="0.25">
      <c r="A391" s="8"/>
      <c r="B391" s="26" t="s">
        <v>452</v>
      </c>
      <c r="C391" s="27" t="s">
        <v>21</v>
      </c>
      <c r="D391" s="26" t="s">
        <v>27</v>
      </c>
      <c r="E391" s="12"/>
      <c r="F391" s="12"/>
      <c r="G391" s="25"/>
      <c r="H391" s="65"/>
      <c r="I391" s="75"/>
      <c r="J391" s="136"/>
      <c r="K391" s="12"/>
      <c r="L391" s="76"/>
    </row>
    <row r="392" spans="1:12" outlineLevel="1" x14ac:dyDescent="0.25">
      <c r="A392" s="8"/>
      <c r="B392" s="28" t="s">
        <v>28</v>
      </c>
      <c r="C392" s="10"/>
      <c r="D392" s="9"/>
      <c r="E392" s="15">
        <v>69.8</v>
      </c>
      <c r="F392" s="15">
        <v>52.3</v>
      </c>
      <c r="G392" s="23">
        <v>62.8</v>
      </c>
      <c r="H392" s="64" t="s">
        <v>14</v>
      </c>
      <c r="I392" s="73"/>
      <c r="J392" s="135">
        <v>59</v>
      </c>
      <c r="K392" s="15">
        <v>40</v>
      </c>
      <c r="L392" s="74">
        <v>52</v>
      </c>
    </row>
    <row r="393" spans="1:12" outlineLevel="1" x14ac:dyDescent="0.25">
      <c r="A393" s="8"/>
      <c r="B393" s="28" t="s">
        <v>29</v>
      </c>
      <c r="C393" s="10"/>
      <c r="D393" s="9"/>
      <c r="E393" s="15">
        <v>19.8</v>
      </c>
      <c r="F393" s="15">
        <v>36</v>
      </c>
      <c r="G393" s="23">
        <v>26.3</v>
      </c>
      <c r="H393" s="64" t="s">
        <v>30</v>
      </c>
      <c r="I393" s="73"/>
      <c r="J393" s="135">
        <v>28</v>
      </c>
      <c r="K393" s="15">
        <v>38</v>
      </c>
      <c r="L393" s="74">
        <v>32</v>
      </c>
    </row>
    <row r="394" spans="1:12" ht="25.5" outlineLevel="1" x14ac:dyDescent="0.25">
      <c r="A394" s="8"/>
      <c r="B394" s="26" t="s">
        <v>453</v>
      </c>
      <c r="C394" s="27" t="s">
        <v>21</v>
      </c>
      <c r="D394" s="26" t="s">
        <v>27</v>
      </c>
      <c r="E394" s="12"/>
      <c r="F394" s="12"/>
      <c r="G394" s="25"/>
      <c r="H394" s="65"/>
      <c r="I394" s="75"/>
      <c r="J394" s="136"/>
      <c r="K394" s="12"/>
      <c r="L394" s="76"/>
    </row>
    <row r="395" spans="1:12" outlineLevel="1" x14ac:dyDescent="0.25">
      <c r="A395" s="8"/>
      <c r="B395" s="28" t="s">
        <v>28</v>
      </c>
      <c r="C395" s="10"/>
      <c r="D395" s="9"/>
      <c r="E395" s="15">
        <v>68.2</v>
      </c>
      <c r="F395" s="15">
        <v>61.5</v>
      </c>
      <c r="G395" s="23">
        <v>65.7</v>
      </c>
      <c r="H395" s="64" t="s">
        <v>14</v>
      </c>
      <c r="I395" s="73"/>
      <c r="J395" s="135">
        <v>58</v>
      </c>
      <c r="K395" s="15">
        <v>51</v>
      </c>
      <c r="L395" s="74">
        <v>55</v>
      </c>
    </row>
    <row r="396" spans="1:12" outlineLevel="1" x14ac:dyDescent="0.25">
      <c r="A396" s="8"/>
      <c r="B396" s="28" t="s">
        <v>29</v>
      </c>
      <c r="C396" s="10"/>
      <c r="D396" s="9"/>
      <c r="E396" s="15">
        <v>18.7</v>
      </c>
      <c r="F396" s="15">
        <v>27.9</v>
      </c>
      <c r="G396" s="23">
        <v>22.1</v>
      </c>
      <c r="H396" s="64" t="s">
        <v>30</v>
      </c>
      <c r="I396" s="73"/>
      <c r="J396" s="135">
        <v>28</v>
      </c>
      <c r="K396" s="15">
        <v>31</v>
      </c>
      <c r="L396" s="74">
        <v>29</v>
      </c>
    </row>
    <row r="397" spans="1:12" ht="25.5" outlineLevel="1" x14ac:dyDescent="0.25">
      <c r="A397" s="8"/>
      <c r="B397" s="32" t="s">
        <v>454</v>
      </c>
      <c r="C397" s="27" t="s">
        <v>21</v>
      </c>
      <c r="D397" s="26" t="s">
        <v>27</v>
      </c>
      <c r="E397" s="12"/>
      <c r="F397" s="12"/>
      <c r="G397" s="25"/>
      <c r="H397" s="65"/>
      <c r="I397" s="75"/>
      <c r="J397" s="136"/>
      <c r="K397" s="12"/>
      <c r="L397" s="76"/>
    </row>
    <row r="398" spans="1:12" outlineLevel="1" x14ac:dyDescent="0.25">
      <c r="A398" s="8"/>
      <c r="B398" s="28" t="s">
        <v>28</v>
      </c>
      <c r="C398" s="10"/>
      <c r="D398" s="9"/>
      <c r="E398" s="15">
        <v>54.6</v>
      </c>
      <c r="F398" s="15">
        <v>35.700000000000003</v>
      </c>
      <c r="G398" s="23">
        <v>47.6</v>
      </c>
      <c r="H398" s="64" t="s">
        <v>14</v>
      </c>
      <c r="I398" s="73"/>
      <c r="J398" s="135">
        <v>43</v>
      </c>
      <c r="K398" s="15">
        <v>29</v>
      </c>
      <c r="L398" s="74">
        <v>38</v>
      </c>
    </row>
    <row r="399" spans="1:12" outlineLevel="1" x14ac:dyDescent="0.25">
      <c r="A399" s="8"/>
      <c r="B399" s="28" t="s">
        <v>29</v>
      </c>
      <c r="C399" s="10"/>
      <c r="D399" s="9"/>
      <c r="E399" s="15">
        <v>19.2</v>
      </c>
      <c r="F399" s="15">
        <v>21.6</v>
      </c>
      <c r="G399" s="23">
        <v>20.100000000000001</v>
      </c>
      <c r="H399" s="64" t="s">
        <v>30</v>
      </c>
      <c r="I399" s="73"/>
      <c r="J399" s="135">
        <v>24</v>
      </c>
      <c r="K399" s="15">
        <v>17</v>
      </c>
      <c r="L399" s="74">
        <v>21</v>
      </c>
    </row>
    <row r="400" spans="1:12" ht="25.5" outlineLevel="1" x14ac:dyDescent="0.25">
      <c r="A400" s="174"/>
      <c r="B400" s="178" t="s">
        <v>946</v>
      </c>
      <c r="C400" s="172" t="s">
        <v>21</v>
      </c>
      <c r="D400" s="169" t="s">
        <v>27</v>
      </c>
      <c r="E400" s="175"/>
      <c r="F400" s="175"/>
      <c r="G400" s="176"/>
      <c r="H400" s="177"/>
      <c r="I400" s="175"/>
      <c r="J400" s="136"/>
      <c r="K400" s="12"/>
      <c r="L400" s="76">
        <v>66</v>
      </c>
    </row>
    <row r="401" spans="1:12" outlineLevel="1" x14ac:dyDescent="0.25">
      <c r="A401" s="174"/>
      <c r="B401" s="173" t="s">
        <v>28</v>
      </c>
      <c r="C401" s="172"/>
      <c r="D401" s="169"/>
      <c r="E401" s="175"/>
      <c r="F401" s="175"/>
      <c r="G401" s="176"/>
      <c r="H401" s="177"/>
      <c r="I401" s="175"/>
      <c r="J401" s="135">
        <v>69</v>
      </c>
      <c r="K401" s="15">
        <v>61</v>
      </c>
      <c r="L401" s="74">
        <v>31</v>
      </c>
    </row>
    <row r="402" spans="1:12" outlineLevel="1" x14ac:dyDescent="0.25">
      <c r="A402" s="174"/>
      <c r="B402" s="173" t="s">
        <v>29</v>
      </c>
      <c r="C402" s="172"/>
      <c r="D402" s="169"/>
      <c r="E402" s="175"/>
      <c r="F402" s="175"/>
      <c r="G402" s="176"/>
      <c r="H402" s="177"/>
      <c r="I402" s="175"/>
      <c r="J402" s="135">
        <v>28</v>
      </c>
      <c r="K402" s="15">
        <v>36</v>
      </c>
      <c r="L402" s="74"/>
    </row>
    <row r="403" spans="1:12" ht="15.75" thickBot="1" x14ac:dyDescent="0.3"/>
    <row r="404" spans="1:12" ht="15.75" customHeight="1" x14ac:dyDescent="0.25">
      <c r="A404" s="37" t="s">
        <v>617</v>
      </c>
      <c r="B404" s="36"/>
      <c r="C404" s="36"/>
      <c r="D404" s="36"/>
      <c r="E404" s="36"/>
      <c r="F404" s="36"/>
      <c r="G404" s="36"/>
      <c r="H404" s="36"/>
      <c r="I404" s="86"/>
      <c r="J404" s="36"/>
      <c r="K404" s="87"/>
      <c r="L404" s="36"/>
    </row>
    <row r="405" spans="1:12" x14ac:dyDescent="0.25">
      <c r="A405" s="117"/>
      <c r="B405" s="118" t="s">
        <v>690</v>
      </c>
      <c r="C405" s="127"/>
      <c r="D405" s="117"/>
      <c r="E405" s="119"/>
      <c r="F405" s="119"/>
      <c r="G405" s="119"/>
      <c r="H405" s="120"/>
      <c r="I405" s="121"/>
      <c r="J405" s="123"/>
      <c r="K405" s="122"/>
      <c r="L405" s="124"/>
    </row>
    <row r="406" spans="1:12" ht="25.5" x14ac:dyDescent="0.25">
      <c r="A406" s="59"/>
      <c r="B406" s="43" t="s">
        <v>691</v>
      </c>
      <c r="C406" s="128"/>
      <c r="D406" s="45" t="s">
        <v>692</v>
      </c>
      <c r="E406" s="61"/>
      <c r="F406" s="61"/>
      <c r="G406" s="61"/>
      <c r="H406" s="63"/>
      <c r="I406" s="88"/>
      <c r="J406" s="68"/>
      <c r="K406" s="89"/>
      <c r="L406" s="67"/>
    </row>
    <row r="407" spans="1:12" ht="38.25" x14ac:dyDescent="0.25">
      <c r="A407" s="59"/>
      <c r="B407" s="43" t="s">
        <v>693</v>
      </c>
      <c r="C407" s="128"/>
      <c r="D407" s="45" t="s">
        <v>692</v>
      </c>
      <c r="E407" s="61"/>
      <c r="F407" s="61"/>
      <c r="G407" s="61"/>
      <c r="H407" s="63"/>
      <c r="I407" s="88"/>
      <c r="J407" s="68"/>
      <c r="K407" s="89"/>
      <c r="L407" s="67"/>
    </row>
    <row r="408" spans="1:12" x14ac:dyDescent="0.25">
      <c r="A408" s="59"/>
      <c r="B408" s="43" t="s">
        <v>694</v>
      </c>
      <c r="C408" s="128" t="s">
        <v>13</v>
      </c>
      <c r="D408" s="45" t="s">
        <v>639</v>
      </c>
      <c r="E408" s="61"/>
      <c r="F408" s="61"/>
      <c r="G408" s="61"/>
      <c r="H408" s="63"/>
      <c r="I408" s="88"/>
      <c r="J408" s="68"/>
      <c r="K408" s="89"/>
      <c r="L408" s="67"/>
    </row>
    <row r="409" spans="1:12" x14ac:dyDescent="0.25">
      <c r="A409" s="59"/>
      <c r="B409" s="43" t="s">
        <v>695</v>
      </c>
      <c r="C409" s="128" t="s">
        <v>13</v>
      </c>
      <c r="D409" s="45" t="s">
        <v>696</v>
      </c>
      <c r="E409" s="61"/>
      <c r="F409" s="61"/>
      <c r="G409" s="61"/>
      <c r="H409" s="63"/>
      <c r="I409" s="88"/>
      <c r="J409" s="68"/>
      <c r="K409" s="89"/>
      <c r="L409" s="67"/>
    </row>
    <row r="410" spans="1:12" ht="25.5" x14ac:dyDescent="0.25">
      <c r="A410" s="59"/>
      <c r="B410" s="43" t="s">
        <v>697</v>
      </c>
      <c r="C410" s="128" t="s">
        <v>465</v>
      </c>
      <c r="D410" s="45" t="s">
        <v>696</v>
      </c>
      <c r="E410" s="61"/>
      <c r="F410" s="61"/>
      <c r="G410" s="61"/>
      <c r="H410" s="63"/>
      <c r="I410" s="88"/>
      <c r="J410" s="68"/>
      <c r="K410" s="89"/>
      <c r="L410" s="67"/>
    </row>
    <row r="411" spans="1:12" x14ac:dyDescent="0.25">
      <c r="A411" s="59"/>
      <c r="B411" s="43" t="s">
        <v>698</v>
      </c>
      <c r="C411" s="128" t="s">
        <v>825</v>
      </c>
      <c r="D411" s="45" t="s">
        <v>699</v>
      </c>
      <c r="E411" s="61"/>
      <c r="F411" s="61"/>
      <c r="G411" s="61"/>
      <c r="H411" s="63"/>
      <c r="I411" s="88"/>
      <c r="J411" s="68"/>
      <c r="K411" s="89"/>
      <c r="L411" s="67"/>
    </row>
    <row r="412" spans="1:12" x14ac:dyDescent="0.25">
      <c r="A412" s="59"/>
      <c r="B412" s="46" t="s">
        <v>575</v>
      </c>
      <c r="C412" s="128"/>
      <c r="D412" s="45"/>
      <c r="E412" s="61">
        <v>12</v>
      </c>
      <c r="F412" s="61">
        <v>10</v>
      </c>
      <c r="G412" s="164">
        <f>E412+F412</f>
        <v>22</v>
      </c>
      <c r="H412" s="63"/>
      <c r="I412" s="88"/>
      <c r="J412" s="68"/>
      <c r="K412" s="89"/>
      <c r="L412" s="160">
        <v>18</v>
      </c>
    </row>
    <row r="413" spans="1:12" x14ac:dyDescent="0.25">
      <c r="A413" s="59"/>
      <c r="B413" s="46" t="s">
        <v>817</v>
      </c>
      <c r="C413" s="128"/>
      <c r="D413" s="45"/>
      <c r="E413" s="61">
        <v>490</v>
      </c>
      <c r="F413" s="61">
        <v>242</v>
      </c>
      <c r="G413" s="164">
        <f t="shared" ref="G413:G421" si="5">E413+F413</f>
        <v>732</v>
      </c>
      <c r="H413" s="63"/>
      <c r="I413" s="88"/>
      <c r="J413" s="68"/>
      <c r="K413" s="89"/>
      <c r="L413" s="160">
        <v>819</v>
      </c>
    </row>
    <row r="414" spans="1:12" x14ac:dyDescent="0.25">
      <c r="A414" s="59"/>
      <c r="B414" s="46" t="s">
        <v>818</v>
      </c>
      <c r="C414" s="128"/>
      <c r="D414" s="45"/>
      <c r="E414" s="61">
        <v>9</v>
      </c>
      <c r="F414" s="61">
        <v>5</v>
      </c>
      <c r="G414" s="164">
        <f t="shared" si="5"/>
        <v>14</v>
      </c>
      <c r="H414" s="63"/>
      <c r="I414" s="88"/>
      <c r="J414" s="68"/>
      <c r="K414" s="89"/>
      <c r="L414" s="160">
        <v>90</v>
      </c>
    </row>
    <row r="415" spans="1:12" x14ac:dyDescent="0.25">
      <c r="A415" s="59"/>
      <c r="B415" s="46" t="s">
        <v>819</v>
      </c>
      <c r="C415" s="128"/>
      <c r="D415" s="45"/>
      <c r="E415" s="61">
        <v>232</v>
      </c>
      <c r="F415" s="61">
        <v>78</v>
      </c>
      <c r="G415" s="164">
        <f t="shared" si="5"/>
        <v>310</v>
      </c>
      <c r="H415" s="63"/>
      <c r="I415" s="88"/>
      <c r="J415" s="68"/>
      <c r="K415" s="89"/>
      <c r="L415" s="160">
        <v>372</v>
      </c>
    </row>
    <row r="416" spans="1:12" x14ac:dyDescent="0.25">
      <c r="A416" s="59"/>
      <c r="B416" s="46" t="s">
        <v>820</v>
      </c>
      <c r="C416" s="128"/>
      <c r="D416" s="45"/>
      <c r="E416" s="61">
        <v>294</v>
      </c>
      <c r="F416" s="61">
        <v>204</v>
      </c>
      <c r="G416" s="164">
        <f t="shared" si="5"/>
        <v>498</v>
      </c>
      <c r="H416" s="63"/>
      <c r="I416" s="88"/>
      <c r="J416" s="68"/>
      <c r="K416" s="89"/>
      <c r="L416" s="160">
        <v>638</v>
      </c>
    </row>
    <row r="417" spans="1:12" x14ac:dyDescent="0.25">
      <c r="A417" s="59"/>
      <c r="B417" s="46" t="s">
        <v>821</v>
      </c>
      <c r="C417" s="128"/>
      <c r="D417" s="45"/>
      <c r="E417" s="61">
        <v>482</v>
      </c>
      <c r="F417" s="61">
        <v>305</v>
      </c>
      <c r="G417" s="164">
        <f t="shared" si="5"/>
        <v>787</v>
      </c>
      <c r="H417" s="63"/>
      <c r="I417" s="88"/>
      <c r="J417" s="68"/>
      <c r="K417" s="89"/>
      <c r="L417" s="160">
        <f>747</f>
        <v>747</v>
      </c>
    </row>
    <row r="418" spans="1:12" x14ac:dyDescent="0.25">
      <c r="A418" s="59"/>
      <c r="B418" s="46" t="s">
        <v>822</v>
      </c>
      <c r="C418" s="128"/>
      <c r="D418" s="45"/>
      <c r="E418" s="61"/>
      <c r="F418" s="61"/>
      <c r="G418" s="164"/>
      <c r="H418" s="63"/>
      <c r="I418" s="88"/>
      <c r="J418" s="68"/>
      <c r="K418" s="89"/>
      <c r="L418" s="160">
        <v>188</v>
      </c>
    </row>
    <row r="419" spans="1:12" x14ac:dyDescent="0.25">
      <c r="A419" s="59"/>
      <c r="B419" s="46" t="s">
        <v>823</v>
      </c>
      <c r="C419" s="128"/>
      <c r="D419" s="45"/>
      <c r="E419" s="61"/>
      <c r="F419" s="61"/>
      <c r="G419" s="164"/>
      <c r="H419" s="63"/>
      <c r="I419" s="88"/>
      <c r="J419" s="68"/>
      <c r="K419" s="89"/>
      <c r="L419" s="160">
        <v>7</v>
      </c>
    </row>
    <row r="420" spans="1:12" x14ac:dyDescent="0.25">
      <c r="A420" s="59"/>
      <c r="B420" s="46" t="s">
        <v>824</v>
      </c>
      <c r="C420" s="128"/>
      <c r="D420" s="45"/>
      <c r="E420" s="61">
        <v>4684</v>
      </c>
      <c r="F420" s="61">
        <v>3507</v>
      </c>
      <c r="G420" s="164">
        <f t="shared" si="5"/>
        <v>8191</v>
      </c>
      <c r="H420" s="63"/>
      <c r="I420" s="88"/>
      <c r="J420" s="68"/>
      <c r="K420" s="89"/>
      <c r="L420" s="160">
        <v>8924</v>
      </c>
    </row>
    <row r="421" spans="1:12" x14ac:dyDescent="0.25">
      <c r="A421" s="59"/>
      <c r="B421" s="46" t="s">
        <v>7</v>
      </c>
      <c r="C421" s="128"/>
      <c r="D421" s="45"/>
      <c r="E421" s="61">
        <v>6203</v>
      </c>
      <c r="F421" s="61">
        <v>4351</v>
      </c>
      <c r="G421" s="164">
        <f t="shared" si="5"/>
        <v>10554</v>
      </c>
      <c r="H421" s="63"/>
      <c r="I421" s="88"/>
      <c r="J421" s="68"/>
      <c r="K421" s="89"/>
      <c r="L421" s="160">
        <v>11803</v>
      </c>
    </row>
    <row r="422" spans="1:12" x14ac:dyDescent="0.25">
      <c r="A422" s="59"/>
      <c r="B422" s="46" t="s">
        <v>700</v>
      </c>
      <c r="C422" s="128"/>
      <c r="D422" s="44"/>
      <c r="E422" s="61"/>
      <c r="F422" s="61"/>
      <c r="G422" s="61"/>
      <c r="H422" s="63"/>
      <c r="I422" s="88"/>
      <c r="J422" s="68"/>
      <c r="K422" s="89"/>
      <c r="L422" s="67"/>
    </row>
    <row r="423" spans="1:12" x14ac:dyDescent="0.25">
      <c r="A423" s="59"/>
      <c r="B423" s="43" t="s">
        <v>701</v>
      </c>
      <c r="C423" s="128" t="s">
        <v>13</v>
      </c>
      <c r="D423" s="44" t="s">
        <v>699</v>
      </c>
      <c r="E423" s="61"/>
      <c r="F423" s="61"/>
      <c r="G423" s="61"/>
      <c r="H423" s="63"/>
      <c r="I423" s="88"/>
      <c r="J423" s="68"/>
      <c r="K423" s="89"/>
      <c r="L423" s="67"/>
    </row>
    <row r="424" spans="1:12" ht="63.75" x14ac:dyDescent="0.25">
      <c r="A424" s="59"/>
      <c r="B424" s="43" t="s">
        <v>702</v>
      </c>
      <c r="C424" s="128" t="s">
        <v>465</v>
      </c>
      <c r="D424" s="44" t="s">
        <v>703</v>
      </c>
      <c r="E424" s="61"/>
      <c r="F424" s="61"/>
      <c r="G424" s="61"/>
      <c r="H424" s="63"/>
      <c r="I424" s="88"/>
      <c r="J424" s="68"/>
      <c r="K424" s="89"/>
      <c r="L424" s="67"/>
    </row>
    <row r="425" spans="1:12" ht="51" x14ac:dyDescent="0.25">
      <c r="A425" s="59"/>
      <c r="B425" s="43" t="s">
        <v>704</v>
      </c>
      <c r="C425" s="128" t="s">
        <v>465</v>
      </c>
      <c r="D425" s="44" t="s">
        <v>703</v>
      </c>
      <c r="E425" s="61"/>
      <c r="F425" s="61"/>
      <c r="G425" s="61"/>
      <c r="H425" s="63"/>
      <c r="I425" s="88"/>
      <c r="J425" s="68"/>
      <c r="K425" s="89"/>
      <c r="L425" s="67"/>
    </row>
    <row r="426" spans="1:12" ht="51" x14ac:dyDescent="0.25">
      <c r="A426" s="59"/>
      <c r="B426" s="43" t="s">
        <v>705</v>
      </c>
      <c r="C426" s="128" t="s">
        <v>13</v>
      </c>
      <c r="D426" s="47" t="s">
        <v>706</v>
      </c>
      <c r="E426" s="61"/>
      <c r="F426" s="61"/>
      <c r="G426" s="61"/>
      <c r="H426" s="63"/>
      <c r="I426" s="88"/>
      <c r="J426" s="68"/>
      <c r="K426" s="89"/>
      <c r="L426" s="67"/>
    </row>
    <row r="427" spans="1:12" ht="39" x14ac:dyDescent="0.25">
      <c r="A427" s="59"/>
      <c r="B427" s="43" t="s">
        <v>707</v>
      </c>
      <c r="C427" s="128" t="s">
        <v>874</v>
      </c>
      <c r="D427" s="47" t="s">
        <v>708</v>
      </c>
      <c r="E427" s="61"/>
      <c r="F427" s="61"/>
      <c r="G427" s="61"/>
      <c r="H427" s="63"/>
      <c r="I427" s="88"/>
      <c r="J427" s="68">
        <v>0</v>
      </c>
      <c r="K427" s="89"/>
      <c r="L427" s="67"/>
    </row>
    <row r="428" spans="1:12" ht="38.25" x14ac:dyDescent="0.25">
      <c r="A428" s="59"/>
      <c r="B428" s="43" t="s">
        <v>709</v>
      </c>
      <c r="C428" s="128" t="s">
        <v>13</v>
      </c>
      <c r="D428" s="47" t="s">
        <v>710</v>
      </c>
      <c r="E428" s="61"/>
      <c r="F428" s="61"/>
      <c r="G428" s="61"/>
      <c r="H428" s="63"/>
      <c r="I428" s="88"/>
      <c r="J428" s="68"/>
      <c r="K428" s="89"/>
      <c r="L428" s="67"/>
    </row>
    <row r="429" spans="1:12" ht="25.5" x14ac:dyDescent="0.25">
      <c r="A429" s="59"/>
      <c r="B429" s="43" t="s">
        <v>711</v>
      </c>
      <c r="C429" s="128" t="s">
        <v>712</v>
      </c>
      <c r="D429" s="47" t="s">
        <v>639</v>
      </c>
      <c r="E429" s="61"/>
      <c r="F429" s="61"/>
      <c r="G429" s="61"/>
      <c r="H429" s="63"/>
      <c r="I429" s="88"/>
      <c r="J429" s="68"/>
      <c r="K429" s="89"/>
      <c r="L429" s="67"/>
    </row>
    <row r="430" spans="1:12" ht="25.5" x14ac:dyDescent="0.25">
      <c r="A430" s="59"/>
      <c r="B430" s="43" t="s">
        <v>713</v>
      </c>
      <c r="C430" s="128" t="s">
        <v>21</v>
      </c>
      <c r="D430" s="47" t="s">
        <v>714</v>
      </c>
      <c r="E430" s="61"/>
      <c r="F430" s="61"/>
      <c r="G430" s="61"/>
      <c r="H430" s="63"/>
      <c r="I430" s="88"/>
      <c r="J430" s="68"/>
      <c r="K430" s="89"/>
      <c r="L430" s="67"/>
    </row>
    <row r="431" spans="1:12" x14ac:dyDescent="0.25">
      <c r="A431" s="59"/>
      <c r="B431" s="43" t="s">
        <v>715</v>
      </c>
      <c r="C431" s="128" t="s">
        <v>716</v>
      </c>
      <c r="D431" s="47" t="s">
        <v>717</v>
      </c>
      <c r="E431" s="61"/>
      <c r="F431" s="61"/>
      <c r="G431" s="61"/>
      <c r="H431" s="63"/>
      <c r="I431" s="88"/>
      <c r="J431" s="68"/>
      <c r="K431" s="89"/>
      <c r="L431" s="67"/>
    </row>
    <row r="432" spans="1:12" ht="38.25" x14ac:dyDescent="0.25">
      <c r="A432" s="59"/>
      <c r="B432" s="43" t="s">
        <v>718</v>
      </c>
      <c r="C432" s="128" t="s">
        <v>716</v>
      </c>
      <c r="D432" s="47" t="s">
        <v>717</v>
      </c>
      <c r="E432" s="61"/>
      <c r="F432" s="61"/>
      <c r="G432" s="61"/>
      <c r="H432" s="63"/>
      <c r="I432" s="88"/>
      <c r="J432" s="68"/>
      <c r="K432" s="89"/>
      <c r="L432" s="67"/>
    </row>
    <row r="433" spans="1:12" x14ac:dyDescent="0.25">
      <c r="A433" s="59"/>
      <c r="B433" s="43" t="s">
        <v>719</v>
      </c>
      <c r="C433" s="128" t="s">
        <v>126</v>
      </c>
      <c r="D433" s="47" t="s">
        <v>720</v>
      </c>
      <c r="E433" s="61"/>
      <c r="F433" s="61"/>
      <c r="G433" s="61"/>
      <c r="H433" s="63"/>
      <c r="I433" s="88"/>
      <c r="J433" s="68"/>
      <c r="K433" s="89"/>
      <c r="L433" s="67"/>
    </row>
    <row r="434" spans="1:12" ht="25.5" x14ac:dyDescent="0.25">
      <c r="A434" s="117"/>
      <c r="B434" s="118" t="s">
        <v>721</v>
      </c>
      <c r="C434" s="127"/>
      <c r="D434" s="117"/>
      <c r="E434" s="119"/>
      <c r="F434" s="119"/>
      <c r="G434" s="119"/>
      <c r="H434" s="120"/>
      <c r="I434" s="121"/>
      <c r="J434" s="123"/>
      <c r="K434" s="122"/>
      <c r="L434" s="124"/>
    </row>
    <row r="435" spans="1:12" ht="25.5" x14ac:dyDescent="0.25">
      <c r="A435" s="59"/>
      <c r="B435" s="43" t="s">
        <v>722</v>
      </c>
      <c r="C435" s="128"/>
      <c r="D435" s="47" t="s">
        <v>723</v>
      </c>
      <c r="E435" s="61"/>
      <c r="F435" s="61"/>
      <c r="G435" s="61"/>
      <c r="H435" s="63"/>
      <c r="I435" s="88"/>
      <c r="J435" s="68"/>
      <c r="K435" s="89"/>
      <c r="L435" s="67"/>
    </row>
    <row r="436" spans="1:12" x14ac:dyDescent="0.25">
      <c r="A436" s="59"/>
      <c r="B436" s="43" t="s">
        <v>619</v>
      </c>
      <c r="C436" s="128"/>
      <c r="D436" s="47" t="s">
        <v>724</v>
      </c>
      <c r="E436" s="61"/>
      <c r="F436" s="61"/>
      <c r="G436" s="61"/>
      <c r="H436" s="63"/>
      <c r="I436" s="88"/>
      <c r="J436" s="68"/>
      <c r="K436" s="89"/>
      <c r="L436" s="67"/>
    </row>
    <row r="437" spans="1:12" x14ac:dyDescent="0.25">
      <c r="A437" s="59"/>
      <c r="B437" s="43" t="s">
        <v>620</v>
      </c>
      <c r="C437" s="128"/>
      <c r="D437" s="47" t="s">
        <v>729</v>
      </c>
      <c r="E437" s="61"/>
      <c r="F437" s="61"/>
      <c r="G437" s="61"/>
      <c r="H437" s="63"/>
      <c r="I437" s="88"/>
      <c r="J437" s="68"/>
      <c r="K437" s="89"/>
      <c r="L437" s="67"/>
    </row>
    <row r="438" spans="1:12" x14ac:dyDescent="0.25">
      <c r="A438" s="117"/>
      <c r="B438" s="118" t="s">
        <v>730</v>
      </c>
      <c r="C438" s="127"/>
      <c r="D438" s="117"/>
      <c r="E438" s="119"/>
      <c r="F438" s="119"/>
      <c r="G438" s="119"/>
      <c r="H438" s="120"/>
      <c r="I438" s="121"/>
      <c r="J438" s="123"/>
      <c r="K438" s="122"/>
      <c r="L438" s="124"/>
    </row>
    <row r="439" spans="1:12" ht="26.25" x14ac:dyDescent="0.25">
      <c r="A439" s="59"/>
      <c r="B439" s="44" t="s">
        <v>833</v>
      </c>
      <c r="C439" s="128" t="s">
        <v>834</v>
      </c>
      <c r="D439" s="47" t="s">
        <v>832</v>
      </c>
      <c r="E439" s="61"/>
      <c r="F439" s="61"/>
      <c r="G439" s="61"/>
      <c r="H439" s="63"/>
      <c r="I439" s="88"/>
      <c r="J439" s="68"/>
      <c r="K439" s="89"/>
      <c r="L439" s="67"/>
    </row>
    <row r="440" spans="1:12" ht="26.25" x14ac:dyDescent="0.25">
      <c r="A440" s="59"/>
      <c r="B440" s="54" t="s">
        <v>826</v>
      </c>
      <c r="C440" s="128"/>
      <c r="D440" s="47"/>
      <c r="E440" s="61"/>
      <c r="F440" s="61"/>
      <c r="G440" s="166">
        <v>46733.99669</v>
      </c>
      <c r="H440" s="63"/>
      <c r="I440" s="88"/>
      <c r="J440" s="68"/>
      <c r="K440" s="89"/>
      <c r="L440" s="160">
        <v>43859.24</v>
      </c>
    </row>
    <row r="441" spans="1:12" x14ac:dyDescent="0.25">
      <c r="A441" s="59"/>
      <c r="B441" s="48" t="s">
        <v>7</v>
      </c>
      <c r="C441" s="128"/>
      <c r="D441" s="47"/>
      <c r="E441" s="61"/>
      <c r="F441" s="61"/>
      <c r="G441" s="166">
        <v>46564.949690000001</v>
      </c>
      <c r="H441" s="63"/>
      <c r="I441" s="88"/>
      <c r="J441" s="68"/>
      <c r="K441" s="89"/>
      <c r="L441" s="160">
        <v>43689.39</v>
      </c>
    </row>
    <row r="442" spans="1:12" x14ac:dyDescent="0.25">
      <c r="A442" s="59"/>
      <c r="B442" s="48" t="s">
        <v>827</v>
      </c>
      <c r="C442" s="128"/>
      <c r="D442" s="47"/>
      <c r="E442" s="61"/>
      <c r="F442" s="61"/>
      <c r="G442" s="165">
        <v>340</v>
      </c>
      <c r="H442" s="63"/>
      <c r="I442" s="88"/>
      <c r="J442" s="68"/>
      <c r="K442" s="89"/>
      <c r="L442" s="160">
        <v>338</v>
      </c>
    </row>
    <row r="443" spans="1:12" x14ac:dyDescent="0.25">
      <c r="A443" s="59"/>
      <c r="B443" s="48" t="s">
        <v>828</v>
      </c>
      <c r="C443" s="128"/>
      <c r="D443" s="47"/>
      <c r="E443" s="61"/>
      <c r="F443" s="61"/>
      <c r="G443" s="166">
        <v>46564.949690000001</v>
      </c>
      <c r="H443" s="63"/>
      <c r="I443" s="88"/>
      <c r="J443" s="68"/>
      <c r="K443" s="89"/>
      <c r="L443" s="160">
        <v>43689.39</v>
      </c>
    </row>
    <row r="444" spans="1:12" x14ac:dyDescent="0.25">
      <c r="A444" s="59"/>
      <c r="B444" s="48" t="s">
        <v>829</v>
      </c>
      <c r="C444" s="128"/>
      <c r="D444" s="47"/>
      <c r="E444" s="61"/>
      <c r="F444" s="61"/>
      <c r="G444" s="165">
        <v>24743.217000000001</v>
      </c>
      <c r="H444" s="63"/>
      <c r="I444" s="88"/>
      <c r="J444" s="68"/>
      <c r="K444" s="89"/>
      <c r="L444" s="160">
        <v>22304.21</v>
      </c>
    </row>
    <row r="445" spans="1:12" x14ac:dyDescent="0.25">
      <c r="A445" s="59"/>
      <c r="B445" s="48" t="s">
        <v>830</v>
      </c>
      <c r="C445" s="128"/>
      <c r="D445" s="47"/>
      <c r="E445" s="61"/>
      <c r="F445" s="61"/>
      <c r="G445" s="166">
        <v>21821.732690000001</v>
      </c>
      <c r="H445" s="63"/>
      <c r="I445" s="88"/>
      <c r="J445" s="68"/>
      <c r="K445" s="89"/>
      <c r="L445" s="160">
        <v>21385.18</v>
      </c>
    </row>
    <row r="446" spans="1:12" x14ac:dyDescent="0.25">
      <c r="A446" s="59"/>
      <c r="B446" s="48" t="s">
        <v>831</v>
      </c>
      <c r="C446" s="128"/>
      <c r="D446" s="47"/>
      <c r="E446" s="61"/>
      <c r="F446" s="61"/>
      <c r="G446" s="165">
        <v>169.047</v>
      </c>
      <c r="H446" s="63"/>
      <c r="I446" s="88"/>
      <c r="J446" s="68"/>
      <c r="K446" s="89"/>
      <c r="L446" s="160">
        <v>169.85</v>
      </c>
    </row>
    <row r="447" spans="1:12" ht="38.25" x14ac:dyDescent="0.25">
      <c r="A447" s="59"/>
      <c r="B447" s="44" t="s">
        <v>621</v>
      </c>
      <c r="C447" s="128"/>
      <c r="D447" s="47" t="s">
        <v>875</v>
      </c>
      <c r="E447" s="49" t="s">
        <v>622</v>
      </c>
      <c r="F447" s="49" t="s">
        <v>630</v>
      </c>
      <c r="G447" s="164"/>
      <c r="H447" s="63"/>
      <c r="I447" s="88"/>
      <c r="J447" s="68" t="s">
        <v>939</v>
      </c>
      <c r="K447" s="89"/>
      <c r="L447" s="160"/>
    </row>
    <row r="448" spans="1:12" ht="25.5" x14ac:dyDescent="0.25">
      <c r="A448" s="59"/>
      <c r="B448" s="43" t="s">
        <v>725</v>
      </c>
      <c r="C448" s="128"/>
      <c r="D448" s="47"/>
      <c r="E448" s="61"/>
      <c r="F448" s="61"/>
      <c r="G448" s="61"/>
      <c r="H448" s="63"/>
      <c r="I448" s="88"/>
      <c r="J448" s="68"/>
      <c r="K448" s="89"/>
      <c r="L448" s="67"/>
    </row>
    <row r="449" spans="1:12" ht="26.25" x14ac:dyDescent="0.25">
      <c r="A449" s="59"/>
      <c r="B449" s="46" t="s">
        <v>726</v>
      </c>
      <c r="C449" s="128"/>
      <c r="D449" s="47" t="s">
        <v>727</v>
      </c>
      <c r="E449" s="61">
        <v>1635</v>
      </c>
      <c r="F449" s="61"/>
      <c r="G449" s="61"/>
      <c r="H449" s="63"/>
      <c r="I449" s="88"/>
      <c r="J449" s="68">
        <v>1761</v>
      </c>
      <c r="K449" s="89"/>
      <c r="L449" s="67"/>
    </row>
    <row r="450" spans="1:12" ht="26.25" x14ac:dyDescent="0.25">
      <c r="A450" s="59"/>
      <c r="B450" s="46" t="s">
        <v>728</v>
      </c>
      <c r="C450" s="128"/>
      <c r="D450" s="47" t="s">
        <v>727</v>
      </c>
      <c r="E450" s="61">
        <v>1635</v>
      </c>
      <c r="F450" s="61"/>
      <c r="G450" s="61"/>
      <c r="H450" s="63"/>
      <c r="I450" s="88"/>
      <c r="J450" s="68">
        <v>1761</v>
      </c>
      <c r="K450" s="89"/>
      <c r="L450" s="67"/>
    </row>
    <row r="451" spans="1:12" ht="51.75" x14ac:dyDescent="0.25">
      <c r="A451" s="59"/>
      <c r="B451" s="47" t="s">
        <v>731</v>
      </c>
      <c r="C451" s="128"/>
      <c r="D451" s="47" t="s">
        <v>732</v>
      </c>
      <c r="E451" s="61"/>
      <c r="F451" s="61"/>
      <c r="G451" s="61"/>
      <c r="H451" s="63"/>
      <c r="I451" s="88"/>
      <c r="J451" s="68"/>
      <c r="K451" s="89"/>
      <c r="L451" s="67"/>
    </row>
    <row r="452" spans="1:12" x14ac:dyDescent="0.25">
      <c r="A452" s="59"/>
      <c r="B452" s="54" t="s">
        <v>835</v>
      </c>
      <c r="C452" s="128"/>
      <c r="D452" s="47"/>
      <c r="E452" s="61">
        <v>2216</v>
      </c>
      <c r="F452" s="61"/>
      <c r="G452" s="61"/>
      <c r="H452" s="63"/>
      <c r="I452" s="88"/>
      <c r="J452" s="68">
        <v>2409</v>
      </c>
      <c r="K452" s="89"/>
      <c r="L452" s="67"/>
    </row>
    <row r="453" spans="1:12" x14ac:dyDescent="0.25">
      <c r="A453" s="59"/>
      <c r="B453" s="54" t="s">
        <v>836</v>
      </c>
      <c r="C453" s="128"/>
      <c r="D453" s="47"/>
      <c r="E453" s="61">
        <v>73</v>
      </c>
      <c r="F453" s="61"/>
      <c r="G453" s="61"/>
      <c r="H453" s="63"/>
      <c r="I453" s="88"/>
      <c r="J453" s="68">
        <v>121</v>
      </c>
      <c r="K453" s="89"/>
      <c r="L453" s="67"/>
    </row>
    <row r="454" spans="1:12" ht="51.75" x14ac:dyDescent="0.25">
      <c r="A454" s="59"/>
      <c r="B454" s="47" t="s">
        <v>837</v>
      </c>
      <c r="C454" s="128"/>
      <c r="D454" s="47" t="s">
        <v>732</v>
      </c>
      <c r="E454" s="61"/>
      <c r="F454" s="61"/>
      <c r="G454" s="61"/>
      <c r="H454" s="63"/>
      <c r="I454" s="88"/>
      <c r="J454" s="68"/>
      <c r="K454" s="89"/>
      <c r="L454" s="67"/>
    </row>
    <row r="455" spans="1:12" x14ac:dyDescent="0.25">
      <c r="A455" s="59"/>
      <c r="B455" s="54" t="s">
        <v>835</v>
      </c>
      <c r="C455" s="128"/>
      <c r="D455" s="47"/>
      <c r="E455" s="61">
        <v>2491</v>
      </c>
      <c r="F455" s="61"/>
      <c r="G455" s="61"/>
      <c r="H455" s="63"/>
      <c r="I455" s="88"/>
      <c r="J455" s="68">
        <v>2826</v>
      </c>
      <c r="K455" s="89"/>
      <c r="L455" s="67"/>
    </row>
    <row r="456" spans="1:12" x14ac:dyDescent="0.25">
      <c r="A456" s="59"/>
      <c r="B456" s="48" t="s">
        <v>836</v>
      </c>
      <c r="C456" s="128"/>
      <c r="D456" s="47"/>
      <c r="E456" s="61">
        <v>96</v>
      </c>
      <c r="F456" s="61"/>
      <c r="G456" s="61"/>
      <c r="H456" s="63"/>
      <c r="I456" s="88"/>
      <c r="J456" s="68">
        <v>144</v>
      </c>
      <c r="K456" s="89"/>
      <c r="L456" s="67"/>
    </row>
    <row r="457" spans="1:12" ht="89.25" x14ac:dyDescent="0.25">
      <c r="A457" s="59"/>
      <c r="B457" s="47" t="s">
        <v>623</v>
      </c>
      <c r="C457" s="128"/>
      <c r="D457" s="47" t="s">
        <v>733</v>
      </c>
      <c r="E457" s="49" t="s">
        <v>624</v>
      </c>
      <c r="F457" s="49" t="s">
        <v>631</v>
      </c>
      <c r="G457" s="61"/>
      <c r="H457" s="63"/>
      <c r="I457" s="88"/>
      <c r="J457" s="68" t="s">
        <v>940</v>
      </c>
      <c r="K457" s="89"/>
      <c r="L457" s="67"/>
    </row>
    <row r="458" spans="1:12" ht="26.25" x14ac:dyDescent="0.25">
      <c r="A458" s="59"/>
      <c r="B458" s="47" t="s">
        <v>734</v>
      </c>
      <c r="C458" s="128"/>
      <c r="D458" s="47" t="s">
        <v>735</v>
      </c>
      <c r="E458" s="61"/>
      <c r="F458" s="61"/>
      <c r="G458" s="61"/>
      <c r="H458" s="63"/>
      <c r="I458" s="88"/>
      <c r="J458" s="68"/>
      <c r="K458" s="89"/>
      <c r="L458" s="67"/>
    </row>
    <row r="459" spans="1:12" ht="26.25" x14ac:dyDescent="0.25">
      <c r="A459" s="59"/>
      <c r="B459" s="47" t="s">
        <v>736</v>
      </c>
      <c r="C459" s="128" t="s">
        <v>13</v>
      </c>
      <c r="D459" s="47" t="s">
        <v>732</v>
      </c>
      <c r="E459" s="61"/>
      <c r="F459" s="61"/>
      <c r="G459" s="61"/>
      <c r="H459" s="63"/>
      <c r="I459" s="88"/>
      <c r="J459" s="68"/>
      <c r="K459" s="89"/>
      <c r="L459" s="67"/>
    </row>
    <row r="460" spans="1:12" x14ac:dyDescent="0.25">
      <c r="A460" s="59"/>
      <c r="B460" s="54" t="s">
        <v>838</v>
      </c>
      <c r="C460" s="128"/>
      <c r="D460" s="47"/>
      <c r="E460" s="61">
        <v>1944</v>
      </c>
      <c r="F460" s="61"/>
      <c r="G460" s="61"/>
      <c r="H460" s="63"/>
      <c r="I460" s="88"/>
      <c r="J460" s="68">
        <v>7400</v>
      </c>
      <c r="K460" s="89"/>
      <c r="L460" s="67"/>
    </row>
    <row r="461" spans="1:12" x14ac:dyDescent="0.25">
      <c r="A461" s="59"/>
      <c r="B461" s="54" t="s">
        <v>839</v>
      </c>
      <c r="C461" s="128"/>
      <c r="D461" s="47"/>
      <c r="E461" s="61">
        <v>1251</v>
      </c>
      <c r="F461" s="61"/>
      <c r="G461" s="61"/>
      <c r="H461" s="63"/>
      <c r="I461" s="88"/>
      <c r="J461" s="68">
        <v>2133</v>
      </c>
      <c r="K461" s="89"/>
      <c r="L461" s="67"/>
    </row>
    <row r="462" spans="1:12" x14ac:dyDescent="0.25">
      <c r="A462" s="59"/>
      <c r="B462" s="54" t="s">
        <v>840</v>
      </c>
      <c r="C462" s="128"/>
      <c r="D462" s="47"/>
      <c r="E462" s="61">
        <v>395</v>
      </c>
      <c r="F462" s="61"/>
      <c r="G462" s="61"/>
      <c r="H462" s="63"/>
      <c r="I462" s="88"/>
      <c r="J462" s="68">
        <v>418</v>
      </c>
      <c r="K462" s="89"/>
      <c r="L462" s="67"/>
    </row>
    <row r="463" spans="1:12" x14ac:dyDescent="0.25">
      <c r="A463" s="59"/>
      <c r="B463" s="54" t="s">
        <v>841</v>
      </c>
      <c r="C463" s="128"/>
      <c r="D463" s="47"/>
      <c r="E463" s="61">
        <v>140</v>
      </c>
      <c r="F463" s="61"/>
      <c r="G463" s="61"/>
      <c r="H463" s="63"/>
      <c r="I463" s="88"/>
      <c r="J463" s="68">
        <v>173</v>
      </c>
      <c r="K463" s="89"/>
      <c r="L463" s="67"/>
    </row>
    <row r="464" spans="1:12" x14ac:dyDescent="0.25">
      <c r="A464" s="59"/>
      <c r="B464" s="54" t="s">
        <v>842</v>
      </c>
      <c r="C464" s="128"/>
      <c r="D464" s="47"/>
      <c r="E464" s="61">
        <v>124</v>
      </c>
      <c r="F464" s="61"/>
      <c r="G464" s="61"/>
      <c r="H464" s="63"/>
      <c r="I464" s="88"/>
      <c r="J464" s="68">
        <v>174</v>
      </c>
      <c r="K464" s="89"/>
      <c r="L464" s="67"/>
    </row>
    <row r="465" spans="1:12" x14ac:dyDescent="0.25">
      <c r="A465" s="59"/>
      <c r="B465" s="54" t="s">
        <v>876</v>
      </c>
      <c r="C465" s="128"/>
      <c r="D465" s="47"/>
      <c r="E465" s="61"/>
      <c r="F465" s="61"/>
      <c r="G465" s="61"/>
      <c r="H465" s="63"/>
      <c r="I465" s="88"/>
      <c r="J465" s="68"/>
      <c r="K465" s="89"/>
      <c r="L465" s="67"/>
    </row>
    <row r="466" spans="1:12" x14ac:dyDescent="0.25">
      <c r="A466" s="59"/>
      <c r="B466" s="54" t="s">
        <v>876</v>
      </c>
      <c r="C466" s="128"/>
      <c r="D466" s="47"/>
      <c r="E466" s="61"/>
      <c r="F466" s="61"/>
      <c r="G466" s="61"/>
      <c r="H466" s="63"/>
      <c r="I466" s="88"/>
      <c r="J466" s="68"/>
      <c r="K466" s="89"/>
      <c r="L466" s="67"/>
    </row>
    <row r="467" spans="1:12" x14ac:dyDescent="0.25">
      <c r="A467" s="59"/>
      <c r="B467" s="54" t="s">
        <v>876</v>
      </c>
      <c r="C467" s="128"/>
      <c r="D467" s="47"/>
      <c r="E467" s="61"/>
      <c r="F467" s="61"/>
      <c r="G467" s="61"/>
      <c r="H467" s="63"/>
      <c r="I467" s="88"/>
      <c r="J467" s="68"/>
      <c r="K467" s="89"/>
      <c r="L467" s="67"/>
    </row>
    <row r="468" spans="1:12" x14ac:dyDescent="0.25">
      <c r="A468" s="59"/>
      <c r="B468" s="54" t="s">
        <v>876</v>
      </c>
      <c r="C468" s="128"/>
      <c r="D468" s="47"/>
      <c r="E468" s="61"/>
      <c r="F468" s="61"/>
      <c r="G468" s="61"/>
      <c r="H468" s="63"/>
      <c r="I468" s="88"/>
      <c r="J468" s="68"/>
      <c r="K468" s="89"/>
      <c r="L468" s="67"/>
    </row>
    <row r="469" spans="1:12" ht="39" x14ac:dyDescent="0.25">
      <c r="A469" s="59"/>
      <c r="B469" s="131" t="s">
        <v>843</v>
      </c>
      <c r="C469" s="128" t="s">
        <v>21</v>
      </c>
      <c r="D469" s="47" t="s">
        <v>732</v>
      </c>
      <c r="E469" s="61"/>
      <c r="F469" s="61"/>
      <c r="G469" s="61"/>
      <c r="H469" s="63"/>
      <c r="I469" s="88"/>
      <c r="J469" s="68"/>
      <c r="K469" s="89"/>
      <c r="L469" s="67"/>
    </row>
    <row r="470" spans="1:12" x14ac:dyDescent="0.25">
      <c r="A470" s="59"/>
      <c r="B470" s="54" t="s">
        <v>838</v>
      </c>
      <c r="C470" s="128"/>
      <c r="D470" s="47"/>
      <c r="E470" s="62">
        <v>6.6374108612177726E-2</v>
      </c>
      <c r="F470" s="61"/>
      <c r="G470" s="61"/>
      <c r="H470" s="63"/>
      <c r="I470" s="88"/>
      <c r="J470" s="170">
        <v>2.7430450177035914</v>
      </c>
      <c r="K470" s="89"/>
      <c r="L470" s="67"/>
    </row>
    <row r="471" spans="1:12" x14ac:dyDescent="0.25">
      <c r="A471" s="59"/>
      <c r="B471" s="48" t="s">
        <v>839</v>
      </c>
      <c r="C471" s="128"/>
      <c r="D471" s="47"/>
      <c r="E471" s="62">
        <v>1.4598540145985401E-2</v>
      </c>
      <c r="F471" s="61"/>
      <c r="G471" s="61"/>
      <c r="H471" s="63"/>
      <c r="I471" s="88"/>
      <c r="J471" s="170">
        <v>0.68085106382978722</v>
      </c>
      <c r="K471" s="89"/>
      <c r="L471" s="67"/>
    </row>
    <row r="472" spans="1:12" x14ac:dyDescent="0.25">
      <c r="A472" s="59"/>
      <c r="B472" s="48" t="s">
        <v>840</v>
      </c>
      <c r="C472" s="128"/>
      <c r="D472" s="47"/>
      <c r="E472" s="62">
        <v>0.12215909090909091</v>
      </c>
      <c r="F472" s="61"/>
      <c r="G472" s="61"/>
      <c r="H472" s="63"/>
      <c r="I472" s="88"/>
      <c r="J472" s="170">
        <v>1.7031630170316302E-2</v>
      </c>
      <c r="K472" s="89"/>
      <c r="L472" s="67"/>
    </row>
    <row r="473" spans="1:12" x14ac:dyDescent="0.25">
      <c r="A473" s="59"/>
      <c r="B473" s="48" t="s">
        <v>841</v>
      </c>
      <c r="C473" s="128"/>
      <c r="D473" s="47"/>
      <c r="E473" s="62">
        <v>0</v>
      </c>
      <c r="F473" s="61"/>
      <c r="G473" s="61"/>
      <c r="H473" s="63"/>
      <c r="I473" s="88"/>
      <c r="J473" s="170">
        <v>0.21830985915492956</v>
      </c>
      <c r="K473" s="89"/>
      <c r="L473" s="67"/>
    </row>
    <row r="474" spans="1:12" x14ac:dyDescent="0.25">
      <c r="A474" s="59"/>
      <c r="B474" s="48" t="s">
        <v>842</v>
      </c>
      <c r="C474" s="128"/>
      <c r="D474" s="47"/>
      <c r="E474" s="62">
        <v>3.3333333333333333E-2</v>
      </c>
      <c r="F474" s="61"/>
      <c r="G474" s="61"/>
      <c r="H474" s="63"/>
      <c r="I474" s="88"/>
      <c r="J474" s="170">
        <v>0.37007874015748032</v>
      </c>
      <c r="K474" s="89"/>
      <c r="L474" s="67"/>
    </row>
    <row r="475" spans="1:12" x14ac:dyDescent="0.25">
      <c r="A475" s="59"/>
      <c r="B475" s="54" t="s">
        <v>876</v>
      </c>
      <c r="C475" s="128"/>
      <c r="D475" s="47"/>
      <c r="E475" s="62"/>
      <c r="F475" s="61"/>
      <c r="G475" s="61"/>
      <c r="H475" s="63"/>
      <c r="I475" s="88"/>
      <c r="J475" s="68"/>
      <c r="K475" s="89"/>
      <c r="L475" s="67"/>
    </row>
    <row r="476" spans="1:12" x14ac:dyDescent="0.25">
      <c r="A476" s="59"/>
      <c r="B476" s="54" t="s">
        <v>876</v>
      </c>
      <c r="C476" s="128"/>
      <c r="D476" s="47"/>
      <c r="E476" s="62"/>
      <c r="F476" s="61"/>
      <c r="G476" s="61"/>
      <c r="H476" s="63"/>
      <c r="I476" s="88"/>
      <c r="J476" s="68"/>
      <c r="K476" s="89"/>
      <c r="L476" s="67"/>
    </row>
    <row r="477" spans="1:12" x14ac:dyDescent="0.25">
      <c r="A477" s="59"/>
      <c r="B477" s="54" t="s">
        <v>876</v>
      </c>
      <c r="C477" s="128"/>
      <c r="D477" s="47"/>
      <c r="E477" s="62"/>
      <c r="F477" s="61"/>
      <c r="G477" s="61"/>
      <c r="H477" s="63"/>
      <c r="I477" s="88"/>
      <c r="J477" s="68"/>
      <c r="K477" s="89"/>
      <c r="L477" s="67"/>
    </row>
    <row r="478" spans="1:12" x14ac:dyDescent="0.25">
      <c r="A478" s="59"/>
      <c r="B478" s="54" t="s">
        <v>876</v>
      </c>
      <c r="C478" s="128"/>
      <c r="D478" s="47"/>
      <c r="E478" s="62"/>
      <c r="F478" s="61"/>
      <c r="G478" s="61"/>
      <c r="H478" s="63"/>
      <c r="I478" s="88"/>
      <c r="J478" s="68"/>
      <c r="K478" s="89"/>
      <c r="L478" s="67"/>
    </row>
    <row r="479" spans="1:12" ht="39" x14ac:dyDescent="0.25">
      <c r="A479" s="59"/>
      <c r="B479" s="47" t="s">
        <v>737</v>
      </c>
      <c r="C479" s="128" t="s">
        <v>847</v>
      </c>
      <c r="D479" s="47" t="s">
        <v>848</v>
      </c>
      <c r="E479" s="61"/>
      <c r="F479" s="61"/>
      <c r="G479" s="61"/>
      <c r="H479" s="63"/>
      <c r="I479" s="88"/>
      <c r="J479" s="68"/>
      <c r="K479" s="89"/>
      <c r="L479" s="67"/>
    </row>
    <row r="480" spans="1:12" x14ac:dyDescent="0.25">
      <c r="A480" s="59"/>
      <c r="B480" s="54" t="s">
        <v>844</v>
      </c>
      <c r="C480" s="128"/>
      <c r="D480" s="47"/>
      <c r="E480" s="61">
        <v>13</v>
      </c>
      <c r="F480" s="61"/>
      <c r="G480" s="61"/>
      <c r="H480" s="63"/>
      <c r="I480" s="88"/>
      <c r="J480" s="68"/>
      <c r="K480" s="89"/>
      <c r="L480" s="67"/>
    </row>
    <row r="481" spans="1:12" x14ac:dyDescent="0.25">
      <c r="A481" s="59"/>
      <c r="B481" s="54" t="s">
        <v>845</v>
      </c>
      <c r="C481" s="128"/>
      <c r="D481" s="47"/>
      <c r="E481" s="61">
        <v>1921.6</v>
      </c>
      <c r="F481" s="61"/>
      <c r="G481" s="61"/>
      <c r="H481" s="63"/>
      <c r="I481" s="88"/>
      <c r="J481" s="68"/>
      <c r="K481" s="89"/>
      <c r="L481" s="67"/>
    </row>
    <row r="482" spans="1:12" x14ac:dyDescent="0.25">
      <c r="A482" s="59"/>
      <c r="B482" s="54" t="s">
        <v>846</v>
      </c>
      <c r="C482" s="128"/>
      <c r="D482" s="47"/>
      <c r="E482" s="61">
        <v>600.29999999999995</v>
      </c>
      <c r="F482" s="61"/>
      <c r="G482" s="61"/>
      <c r="H482" s="63"/>
      <c r="I482" s="88"/>
      <c r="J482" s="68"/>
      <c r="K482" s="89"/>
      <c r="L482" s="67"/>
    </row>
    <row r="483" spans="1:12" ht="26.25" x14ac:dyDescent="0.25">
      <c r="A483" s="59"/>
      <c r="B483" s="47" t="s">
        <v>738</v>
      </c>
      <c r="C483" s="128" t="s">
        <v>13</v>
      </c>
      <c r="D483" s="47" t="s">
        <v>703</v>
      </c>
      <c r="E483" s="61"/>
      <c r="F483" s="61"/>
      <c r="G483" s="61"/>
      <c r="H483" s="63"/>
      <c r="I483" s="88"/>
      <c r="J483" s="68"/>
      <c r="K483" s="89"/>
      <c r="L483" s="67"/>
    </row>
    <row r="484" spans="1:12" ht="26.25" x14ac:dyDescent="0.25">
      <c r="A484" s="59"/>
      <c r="B484" s="47" t="s">
        <v>739</v>
      </c>
      <c r="C484" s="128" t="s">
        <v>465</v>
      </c>
      <c r="D484" s="47" t="s">
        <v>703</v>
      </c>
      <c r="E484" s="61"/>
      <c r="F484" s="61"/>
      <c r="G484" s="61"/>
      <c r="H484" s="63"/>
      <c r="I484" s="88"/>
      <c r="J484" s="68"/>
      <c r="K484" s="89"/>
      <c r="L484" s="67"/>
    </row>
    <row r="485" spans="1:12" x14ac:dyDescent="0.25">
      <c r="A485" s="117"/>
      <c r="B485" s="118" t="s">
        <v>740</v>
      </c>
      <c r="C485" s="127"/>
      <c r="D485" s="117"/>
      <c r="E485" s="119"/>
      <c r="F485" s="119"/>
      <c r="G485" s="119"/>
      <c r="H485" s="120"/>
      <c r="I485" s="121"/>
      <c r="J485" s="123"/>
      <c r="K485" s="122"/>
      <c r="L485" s="124"/>
    </row>
    <row r="486" spans="1:12" ht="64.5" x14ac:dyDescent="0.25">
      <c r="A486" s="59"/>
      <c r="B486" s="47" t="s">
        <v>618</v>
      </c>
      <c r="C486" s="128" t="s">
        <v>465</v>
      </c>
      <c r="D486" s="47" t="s">
        <v>703</v>
      </c>
      <c r="E486" s="61"/>
      <c r="F486" s="61"/>
      <c r="G486" s="61"/>
      <c r="H486" s="63"/>
      <c r="I486" s="88"/>
      <c r="J486" s="68"/>
      <c r="K486" s="89"/>
      <c r="L486" s="67"/>
    </row>
    <row r="487" spans="1:12" x14ac:dyDescent="0.25">
      <c r="A487" s="59"/>
      <c r="B487" s="47" t="s">
        <v>625</v>
      </c>
      <c r="C487" s="128" t="s">
        <v>10</v>
      </c>
      <c r="D487" s="47" t="s">
        <v>703</v>
      </c>
      <c r="E487" s="61"/>
      <c r="F487" s="61"/>
      <c r="G487" s="61"/>
      <c r="H487" s="63"/>
      <c r="I487" s="88"/>
      <c r="J487" s="68"/>
      <c r="K487" s="89"/>
      <c r="L487" s="67"/>
    </row>
    <row r="488" spans="1:12" x14ac:dyDescent="0.25">
      <c r="A488" s="59"/>
      <c r="B488" s="47" t="s">
        <v>741</v>
      </c>
      <c r="C488" s="128" t="s">
        <v>10</v>
      </c>
      <c r="D488" s="47" t="s">
        <v>703</v>
      </c>
      <c r="E488" s="61"/>
      <c r="F488" s="61"/>
      <c r="G488" s="61"/>
      <c r="H488" s="63"/>
      <c r="I488" s="88"/>
      <c r="J488" s="68"/>
      <c r="K488" s="89"/>
      <c r="L488" s="67"/>
    </row>
    <row r="489" spans="1:12" ht="39" x14ac:dyDescent="0.25">
      <c r="A489" s="59"/>
      <c r="B489" s="47" t="s">
        <v>626</v>
      </c>
      <c r="C489" s="128" t="s">
        <v>742</v>
      </c>
      <c r="D489" s="47" t="s">
        <v>703</v>
      </c>
      <c r="E489" s="61"/>
      <c r="F489" s="61">
        <v>0</v>
      </c>
      <c r="G489" s="61"/>
      <c r="H489" s="63"/>
      <c r="I489" s="88"/>
      <c r="J489" s="68"/>
      <c r="K489" s="89"/>
      <c r="L489" s="67"/>
    </row>
    <row r="490" spans="1:12" x14ac:dyDescent="0.25">
      <c r="A490" s="117"/>
      <c r="B490" s="118" t="s">
        <v>743</v>
      </c>
      <c r="C490" s="127"/>
      <c r="D490" s="117"/>
      <c r="E490" s="119"/>
      <c r="F490" s="119"/>
      <c r="G490" s="119"/>
      <c r="H490" s="120"/>
      <c r="I490" s="121"/>
      <c r="J490" s="123"/>
      <c r="K490" s="122"/>
      <c r="L490" s="124"/>
    </row>
    <row r="491" spans="1:12" ht="39" x14ac:dyDescent="0.25">
      <c r="A491" s="59"/>
      <c r="B491" s="47" t="s">
        <v>744</v>
      </c>
      <c r="C491" s="128"/>
      <c r="D491" s="47" t="s">
        <v>745</v>
      </c>
      <c r="E491" s="50" t="s">
        <v>654</v>
      </c>
      <c r="F491" s="157" t="s">
        <v>895</v>
      </c>
      <c r="G491" s="61"/>
      <c r="H491" s="63"/>
      <c r="I491" s="90"/>
      <c r="J491" s="141"/>
      <c r="K491" s="158" t="s">
        <v>905</v>
      </c>
      <c r="L491" s="67"/>
    </row>
    <row r="492" spans="1:12" ht="26.25" x14ac:dyDescent="0.25">
      <c r="A492" s="59"/>
      <c r="B492" s="47" t="s">
        <v>776</v>
      </c>
      <c r="C492" s="128"/>
      <c r="D492" s="47" t="s">
        <v>729</v>
      </c>
      <c r="E492" s="61"/>
      <c r="F492" s="61" t="s">
        <v>896</v>
      </c>
      <c r="G492" s="61"/>
      <c r="H492" s="63"/>
      <c r="I492" s="88"/>
      <c r="J492" s="68"/>
      <c r="K492" s="89" t="s">
        <v>906</v>
      </c>
      <c r="L492" s="67"/>
    </row>
    <row r="493" spans="1:12" ht="26.25" x14ac:dyDescent="0.25">
      <c r="A493" s="59"/>
      <c r="B493" s="47" t="s">
        <v>746</v>
      </c>
      <c r="C493" s="51" t="s">
        <v>110</v>
      </c>
      <c r="D493" s="47" t="s">
        <v>777</v>
      </c>
      <c r="E493" s="61"/>
      <c r="F493" s="61" t="s">
        <v>897</v>
      </c>
      <c r="G493" s="61"/>
      <c r="H493" s="63"/>
      <c r="I493" s="88"/>
      <c r="J493" s="68"/>
      <c r="K493" s="89" t="s">
        <v>907</v>
      </c>
      <c r="L493" s="67"/>
    </row>
    <row r="494" spans="1:12" x14ac:dyDescent="0.25">
      <c r="A494" s="59"/>
      <c r="B494" s="52" t="s">
        <v>112</v>
      </c>
      <c r="C494" s="128"/>
      <c r="D494" s="47"/>
      <c r="E494" s="61" t="s">
        <v>868</v>
      </c>
      <c r="F494" s="179" t="s">
        <v>898</v>
      </c>
      <c r="G494" s="61"/>
      <c r="H494" s="63"/>
      <c r="I494" s="88"/>
      <c r="J494" s="68"/>
      <c r="K494" s="89" t="s">
        <v>908</v>
      </c>
      <c r="L494" s="67"/>
    </row>
    <row r="495" spans="1:12" ht="25.5" x14ac:dyDescent="0.25">
      <c r="A495" s="59"/>
      <c r="B495" s="52" t="s">
        <v>113</v>
      </c>
      <c r="C495" s="128"/>
      <c r="D495" s="47"/>
      <c r="E495" s="61" t="s">
        <v>869</v>
      </c>
      <c r="F495" s="180"/>
      <c r="G495" s="61"/>
      <c r="H495" s="63"/>
      <c r="I495" s="88"/>
      <c r="J495" s="68"/>
      <c r="K495" s="89" t="s">
        <v>915</v>
      </c>
      <c r="L495" s="67"/>
    </row>
    <row r="496" spans="1:12" x14ac:dyDescent="0.25">
      <c r="A496" s="59"/>
      <c r="B496" s="52" t="s">
        <v>114</v>
      </c>
      <c r="C496" s="128"/>
      <c r="D496" s="47"/>
      <c r="E496" s="61" t="s">
        <v>866</v>
      </c>
      <c r="F496" s="61" t="s">
        <v>899</v>
      </c>
      <c r="G496" s="61"/>
      <c r="H496" s="63"/>
      <c r="I496" s="88"/>
      <c r="J496" s="68"/>
      <c r="K496" s="89" t="s">
        <v>909</v>
      </c>
      <c r="L496" s="67"/>
    </row>
    <row r="497" spans="1:12" x14ac:dyDescent="0.25">
      <c r="A497" s="59"/>
      <c r="B497" s="52" t="s">
        <v>115</v>
      </c>
      <c r="C497" s="128"/>
      <c r="D497" s="47"/>
      <c r="E497" s="61" t="s">
        <v>867</v>
      </c>
      <c r="F497" s="61" t="s">
        <v>900</v>
      </c>
      <c r="G497" s="61"/>
      <c r="H497" s="63"/>
      <c r="I497" s="88"/>
      <c r="J497" s="68"/>
      <c r="K497" s="89" t="s">
        <v>910</v>
      </c>
      <c r="L497" s="67"/>
    </row>
    <row r="498" spans="1:12" x14ac:dyDescent="0.25">
      <c r="A498" s="59"/>
      <c r="B498" s="52" t="s">
        <v>674</v>
      </c>
      <c r="C498" s="128"/>
      <c r="D498" s="47"/>
      <c r="E498" s="61"/>
      <c r="F498" s="156" t="s">
        <v>69</v>
      </c>
      <c r="G498" s="61"/>
      <c r="H498" s="63"/>
      <c r="I498" s="88"/>
      <c r="J498" s="68"/>
      <c r="K498" s="89" t="s">
        <v>911</v>
      </c>
      <c r="L498" s="67"/>
    </row>
    <row r="499" spans="1:12" ht="15.75" x14ac:dyDescent="0.25">
      <c r="A499" s="59"/>
      <c r="B499" s="53" t="s">
        <v>116</v>
      </c>
      <c r="C499" s="51" t="s">
        <v>110</v>
      </c>
      <c r="D499" s="53" t="s">
        <v>111</v>
      </c>
      <c r="E499" s="61"/>
      <c r="F499" s="61" t="s">
        <v>901</v>
      </c>
      <c r="G499" s="61"/>
      <c r="H499" s="63"/>
      <c r="I499" s="88"/>
      <c r="J499" s="68"/>
      <c r="K499" s="89" t="s">
        <v>912</v>
      </c>
      <c r="L499" s="67"/>
    </row>
    <row r="500" spans="1:12" x14ac:dyDescent="0.25">
      <c r="A500" s="59"/>
      <c r="B500" s="52" t="s">
        <v>778</v>
      </c>
      <c r="C500" s="51"/>
      <c r="D500" s="53"/>
      <c r="E500" s="61" t="s">
        <v>117</v>
      </c>
      <c r="F500" s="61" t="s">
        <v>902</v>
      </c>
      <c r="G500" s="61"/>
      <c r="H500" s="63"/>
      <c r="I500" s="88"/>
      <c r="J500" s="68"/>
      <c r="K500" s="89" t="s">
        <v>913</v>
      </c>
      <c r="L500" s="67"/>
    </row>
    <row r="501" spans="1:12" x14ac:dyDescent="0.25">
      <c r="A501" s="59"/>
      <c r="B501" s="52" t="s">
        <v>779</v>
      </c>
      <c r="C501" s="51"/>
      <c r="D501" s="53"/>
      <c r="E501" s="61" t="s">
        <v>865</v>
      </c>
      <c r="F501" s="61" t="s">
        <v>900</v>
      </c>
      <c r="G501" s="61"/>
      <c r="H501" s="63"/>
      <c r="I501" s="88"/>
      <c r="J501" s="68"/>
      <c r="K501" s="89" t="s">
        <v>910</v>
      </c>
      <c r="L501" s="67"/>
    </row>
    <row r="502" spans="1:12" ht="26.25" x14ac:dyDescent="0.25">
      <c r="A502" s="59"/>
      <c r="B502" s="47" t="s">
        <v>747</v>
      </c>
      <c r="C502" s="128"/>
      <c r="D502" s="47" t="s">
        <v>745</v>
      </c>
      <c r="E502" s="61">
        <v>35</v>
      </c>
      <c r="F502" s="61" t="s">
        <v>903</v>
      </c>
      <c r="G502" s="61"/>
      <c r="H502" s="63"/>
      <c r="I502" s="88"/>
      <c r="J502" s="68"/>
      <c r="K502" s="89" t="s">
        <v>914</v>
      </c>
      <c r="L502" s="67"/>
    </row>
    <row r="503" spans="1:12" ht="26.25" x14ac:dyDescent="0.25">
      <c r="A503" s="59"/>
      <c r="B503" s="47" t="s">
        <v>748</v>
      </c>
      <c r="C503" s="128" t="s">
        <v>13</v>
      </c>
      <c r="D503" s="47" t="s">
        <v>745</v>
      </c>
      <c r="E503" s="61">
        <v>45</v>
      </c>
      <c r="F503" s="61">
        <v>2</v>
      </c>
      <c r="G503" s="61"/>
      <c r="H503" s="63"/>
      <c r="I503" s="88"/>
      <c r="J503" s="68"/>
      <c r="K503" s="89">
        <v>1</v>
      </c>
      <c r="L503" s="67"/>
    </row>
    <row r="504" spans="1:12" x14ac:dyDescent="0.25">
      <c r="A504" s="117"/>
      <c r="B504" s="118" t="s">
        <v>749</v>
      </c>
      <c r="C504" s="127"/>
      <c r="D504" s="117"/>
      <c r="E504" s="119"/>
      <c r="F504" s="119"/>
      <c r="G504" s="119"/>
      <c r="H504" s="120"/>
      <c r="I504" s="121"/>
      <c r="J504" s="123"/>
      <c r="K504" s="122"/>
      <c r="L504" s="124"/>
    </row>
    <row r="505" spans="1:12" ht="39" x14ac:dyDescent="0.25">
      <c r="A505" s="59"/>
      <c r="B505" s="47" t="s">
        <v>750</v>
      </c>
      <c r="C505" s="128"/>
      <c r="D505" s="47" t="s">
        <v>751</v>
      </c>
      <c r="E505" s="61"/>
      <c r="F505" s="61"/>
      <c r="G505" s="61"/>
      <c r="H505" s="63"/>
      <c r="I505" s="88"/>
      <c r="J505" s="68"/>
      <c r="K505" s="89" t="s">
        <v>904</v>
      </c>
      <c r="L505" s="67"/>
    </row>
    <row r="506" spans="1:12" x14ac:dyDescent="0.25">
      <c r="A506" s="59"/>
      <c r="B506" s="47" t="s">
        <v>752</v>
      </c>
      <c r="C506" s="128"/>
      <c r="D506" s="47" t="s">
        <v>753</v>
      </c>
      <c r="E506" s="61"/>
      <c r="F506" s="61"/>
      <c r="G506" s="61"/>
      <c r="H506" s="63"/>
      <c r="I506" s="88"/>
      <c r="J506" s="68"/>
      <c r="K506" s="89"/>
      <c r="L506" s="67"/>
    </row>
    <row r="507" spans="1:12" ht="26.25" x14ac:dyDescent="0.25">
      <c r="A507" s="59"/>
      <c r="B507" s="47" t="s">
        <v>754</v>
      </c>
      <c r="C507" s="128"/>
      <c r="D507" s="47" t="s">
        <v>703</v>
      </c>
      <c r="E507" s="61"/>
      <c r="F507" s="61">
        <v>1</v>
      </c>
      <c r="G507" s="61"/>
      <c r="H507" s="63"/>
      <c r="I507" s="88"/>
      <c r="J507" s="68"/>
      <c r="K507" s="89">
        <v>0</v>
      </c>
      <c r="L507" s="67"/>
    </row>
    <row r="508" spans="1:12" ht="25.5" x14ac:dyDescent="0.25">
      <c r="A508" s="117"/>
      <c r="B508" s="118" t="s">
        <v>755</v>
      </c>
      <c r="C508" s="127"/>
      <c r="D508" s="117"/>
      <c r="E508" s="119"/>
      <c r="F508" s="119"/>
      <c r="G508" s="119"/>
      <c r="H508" s="120"/>
      <c r="I508" s="121"/>
      <c r="J508" s="123"/>
      <c r="K508" s="122"/>
      <c r="L508" s="124"/>
    </row>
    <row r="509" spans="1:12" ht="63.75" x14ac:dyDescent="0.25">
      <c r="A509" s="59"/>
      <c r="B509" s="47" t="s">
        <v>756</v>
      </c>
      <c r="C509" s="128"/>
      <c r="D509" s="47" t="s">
        <v>640</v>
      </c>
      <c r="E509" s="50" t="s">
        <v>629</v>
      </c>
      <c r="F509" s="50">
        <v>8</v>
      </c>
      <c r="G509" s="61"/>
      <c r="H509" s="63"/>
      <c r="I509" s="90"/>
      <c r="J509" s="141">
        <v>3</v>
      </c>
      <c r="K509" s="91">
        <v>8</v>
      </c>
      <c r="L509" s="160">
        <f>J509+K509</f>
        <v>11</v>
      </c>
    </row>
    <row r="510" spans="1:12" ht="39" x14ac:dyDescent="0.25">
      <c r="A510" s="59"/>
      <c r="B510" s="47" t="s">
        <v>627</v>
      </c>
      <c r="C510" s="128"/>
      <c r="D510" s="47" t="s">
        <v>640</v>
      </c>
      <c r="E510" s="50" t="s">
        <v>652</v>
      </c>
      <c r="F510" s="50">
        <v>9</v>
      </c>
      <c r="G510" s="61"/>
      <c r="H510" s="63"/>
      <c r="I510" s="90"/>
      <c r="J510" s="141">
        <v>1</v>
      </c>
      <c r="K510" s="91">
        <v>13</v>
      </c>
      <c r="L510" s="160">
        <f>J510+K510</f>
        <v>14</v>
      </c>
    </row>
    <row r="511" spans="1:12" ht="26.25" x14ac:dyDescent="0.25">
      <c r="A511" s="59"/>
      <c r="B511" s="47" t="s">
        <v>757</v>
      </c>
      <c r="C511" s="128" t="s">
        <v>13</v>
      </c>
      <c r="D511" s="47" t="s">
        <v>640</v>
      </c>
      <c r="E511" s="61"/>
      <c r="F511" s="61"/>
      <c r="G511" s="61"/>
      <c r="H511" s="63"/>
      <c r="I511" s="88"/>
      <c r="J511" s="68">
        <v>18720</v>
      </c>
      <c r="K511" s="89">
        <v>77251</v>
      </c>
      <c r="L511" s="160">
        <f>J511+K511</f>
        <v>95971</v>
      </c>
    </row>
    <row r="512" spans="1:12" ht="33.75" customHeight="1" x14ac:dyDescent="0.25">
      <c r="A512" s="117"/>
      <c r="B512" s="118" t="s">
        <v>758</v>
      </c>
      <c r="C512" s="127"/>
      <c r="D512" s="117"/>
      <c r="E512" s="119"/>
      <c r="F512" s="119"/>
      <c r="G512" s="119"/>
      <c r="H512" s="120"/>
      <c r="I512" s="121"/>
      <c r="J512" s="123"/>
      <c r="K512" s="122"/>
      <c r="L512" s="124"/>
    </row>
    <row r="513" spans="1:12" ht="26.25" x14ac:dyDescent="0.25">
      <c r="A513" s="59"/>
      <c r="B513" s="47" t="s">
        <v>759</v>
      </c>
      <c r="C513" s="128"/>
      <c r="D513" s="47" t="s">
        <v>760</v>
      </c>
      <c r="E513" s="61"/>
      <c r="F513" s="61"/>
      <c r="G513" s="61"/>
      <c r="H513" s="63"/>
      <c r="I513" s="88"/>
      <c r="J513" s="68"/>
      <c r="K513" s="89"/>
      <c r="L513" s="67"/>
    </row>
    <row r="514" spans="1:12" ht="51.75" x14ac:dyDescent="0.25">
      <c r="A514" s="59"/>
      <c r="B514" s="47" t="s">
        <v>761</v>
      </c>
      <c r="C514" s="128"/>
      <c r="D514" s="47" t="s">
        <v>762</v>
      </c>
      <c r="E514" s="50">
        <v>0</v>
      </c>
      <c r="F514" s="50">
        <v>0</v>
      </c>
      <c r="G514" s="61"/>
      <c r="H514" s="63"/>
      <c r="I514" s="90"/>
      <c r="J514" s="141"/>
      <c r="K514" s="91"/>
      <c r="L514" s="67"/>
    </row>
    <row r="515" spans="1:12" ht="26.25" x14ac:dyDescent="0.25">
      <c r="A515" s="59"/>
      <c r="B515" s="47" t="s">
        <v>763</v>
      </c>
      <c r="C515" s="128" t="s">
        <v>13</v>
      </c>
      <c r="D515" s="47" t="s">
        <v>764</v>
      </c>
      <c r="E515" s="61"/>
      <c r="F515" s="61"/>
      <c r="G515" s="61"/>
      <c r="H515" s="63"/>
      <c r="I515" s="88"/>
      <c r="J515" s="61">
        <v>15</v>
      </c>
      <c r="K515" s="61">
        <v>17</v>
      </c>
      <c r="L515" s="67"/>
    </row>
    <row r="516" spans="1:12" x14ac:dyDescent="0.25">
      <c r="A516" s="117"/>
      <c r="B516" s="118" t="s">
        <v>765</v>
      </c>
      <c r="C516" s="127"/>
      <c r="D516" s="117"/>
      <c r="E516" s="119"/>
      <c r="F516" s="119"/>
      <c r="G516" s="119"/>
      <c r="H516" s="120"/>
      <c r="I516" s="121"/>
      <c r="J516" s="123"/>
      <c r="K516" s="122"/>
      <c r="L516" s="124"/>
    </row>
    <row r="517" spans="1:12" ht="26.25" x14ac:dyDescent="0.25">
      <c r="A517" s="59"/>
      <c r="B517" s="47" t="s">
        <v>766</v>
      </c>
      <c r="C517" s="128" t="s">
        <v>465</v>
      </c>
      <c r="D517" s="47" t="s">
        <v>703</v>
      </c>
      <c r="E517" s="61"/>
      <c r="F517" s="61"/>
      <c r="G517" s="61"/>
      <c r="H517" s="63"/>
      <c r="I517" s="88"/>
      <c r="J517" s="68"/>
      <c r="K517" s="89"/>
      <c r="L517" s="67"/>
    </row>
    <row r="518" spans="1:12" ht="39" x14ac:dyDescent="0.25">
      <c r="A518" s="59"/>
      <c r="B518" s="47" t="s">
        <v>767</v>
      </c>
      <c r="C518" s="128" t="s">
        <v>13</v>
      </c>
      <c r="D518" s="47" t="s">
        <v>703</v>
      </c>
      <c r="E518" s="61">
        <v>8</v>
      </c>
      <c r="F518" s="61"/>
      <c r="G518" s="61"/>
      <c r="H518" s="63"/>
      <c r="I518" s="88"/>
      <c r="J518" s="68"/>
      <c r="K518" s="89"/>
      <c r="L518" s="67"/>
    </row>
    <row r="519" spans="1:12" ht="26.25" x14ac:dyDescent="0.25">
      <c r="A519" s="59"/>
      <c r="B519" s="47" t="s">
        <v>768</v>
      </c>
      <c r="C519" s="128" t="s">
        <v>13</v>
      </c>
      <c r="D519" s="47" t="s">
        <v>703</v>
      </c>
      <c r="E519" s="61"/>
      <c r="F519" s="61"/>
      <c r="G519" s="61"/>
      <c r="H519" s="63"/>
      <c r="I519" s="88"/>
      <c r="J519" s="68"/>
      <c r="K519" s="89"/>
      <c r="L519" s="67"/>
    </row>
    <row r="520" spans="1:12" ht="26.25" x14ac:dyDescent="0.25">
      <c r="A520" s="59"/>
      <c r="B520" s="47" t="s">
        <v>769</v>
      </c>
      <c r="C520" s="128" t="s">
        <v>770</v>
      </c>
      <c r="D520" s="47" t="s">
        <v>771</v>
      </c>
      <c r="E520" s="61"/>
      <c r="F520" s="61"/>
      <c r="G520" s="61"/>
      <c r="H520" s="63"/>
      <c r="I520" s="88"/>
      <c r="J520" s="68"/>
      <c r="K520" s="89"/>
      <c r="L520" s="67"/>
    </row>
    <row r="521" spans="1:12" x14ac:dyDescent="0.25">
      <c r="A521" s="59"/>
      <c r="B521" s="162" t="s">
        <v>931</v>
      </c>
      <c r="C521" s="128"/>
      <c r="D521" s="47"/>
      <c r="E521" s="61"/>
      <c r="F521" s="61"/>
      <c r="G521" s="61"/>
      <c r="H521" s="63"/>
      <c r="I521" s="88"/>
      <c r="J521" s="68">
        <v>21</v>
      </c>
      <c r="K521" s="89">
        <v>21</v>
      </c>
      <c r="L521" s="67">
        <v>21</v>
      </c>
    </row>
    <row r="522" spans="1:12" x14ac:dyDescent="0.25">
      <c r="A522" s="59"/>
      <c r="B522" s="54" t="s">
        <v>772</v>
      </c>
      <c r="C522" s="128"/>
      <c r="D522" s="47"/>
      <c r="E522" s="61"/>
      <c r="F522" s="61"/>
      <c r="G522" s="61"/>
      <c r="H522" s="63"/>
      <c r="I522" s="88"/>
      <c r="J522" s="68">
        <v>31</v>
      </c>
      <c r="K522" s="89">
        <v>31</v>
      </c>
      <c r="L522" s="67">
        <v>31</v>
      </c>
    </row>
    <row r="523" spans="1:12" x14ac:dyDescent="0.25">
      <c r="A523" s="59"/>
      <c r="B523" s="54" t="s">
        <v>870</v>
      </c>
      <c r="C523" s="128"/>
      <c r="D523" s="47"/>
      <c r="E523" s="61"/>
      <c r="F523" s="61"/>
      <c r="G523" s="61"/>
      <c r="H523" s="63"/>
      <c r="I523" s="88"/>
      <c r="J523" s="68">
        <v>3</v>
      </c>
      <c r="K523" s="89">
        <v>3</v>
      </c>
      <c r="L523" s="67">
        <v>3</v>
      </c>
    </row>
    <row r="524" spans="1:12" x14ac:dyDescent="0.25">
      <c r="A524" s="59"/>
      <c r="B524" s="54" t="s">
        <v>930</v>
      </c>
      <c r="C524" s="128"/>
      <c r="D524" s="47"/>
      <c r="E524" s="61"/>
      <c r="F524" s="61"/>
      <c r="G524" s="61"/>
      <c r="H524" s="63"/>
      <c r="I524" s="88"/>
      <c r="J524" s="68">
        <v>2</v>
      </c>
      <c r="K524" s="89">
        <v>2</v>
      </c>
      <c r="L524" s="67">
        <v>2</v>
      </c>
    </row>
    <row r="525" spans="1:12" x14ac:dyDescent="0.25">
      <c r="A525" s="59"/>
      <c r="B525" s="54" t="s">
        <v>773</v>
      </c>
      <c r="C525" s="128"/>
      <c r="D525" s="47"/>
      <c r="E525" s="61"/>
      <c r="F525" s="61"/>
      <c r="G525" s="61"/>
      <c r="H525" s="63"/>
      <c r="I525" s="88"/>
      <c r="J525" s="68">
        <v>43</v>
      </c>
      <c r="K525" s="89">
        <v>43</v>
      </c>
      <c r="L525" s="67">
        <v>43</v>
      </c>
    </row>
    <row r="526" spans="1:12" ht="64.5" x14ac:dyDescent="0.25">
      <c r="A526" s="59"/>
      <c r="B526" s="131" t="s">
        <v>774</v>
      </c>
      <c r="C526" s="128" t="s">
        <v>770</v>
      </c>
      <c r="D526" s="47" t="s">
        <v>775</v>
      </c>
      <c r="E526" s="61"/>
      <c r="F526" s="61"/>
      <c r="G526" s="61"/>
      <c r="H526" s="63"/>
      <c r="I526" s="88"/>
      <c r="J526" s="68"/>
      <c r="K526" s="89"/>
      <c r="L526" s="67"/>
    </row>
    <row r="527" spans="1:12" ht="45" x14ac:dyDescent="0.25">
      <c r="A527" s="59"/>
      <c r="B527" s="131" t="s">
        <v>849</v>
      </c>
      <c r="C527" s="128" t="s">
        <v>126</v>
      </c>
      <c r="D527" s="161" t="s">
        <v>850</v>
      </c>
      <c r="E527" s="61"/>
      <c r="F527" s="61"/>
      <c r="G527" s="61"/>
      <c r="H527" s="63"/>
      <c r="I527" s="88"/>
      <c r="J527" s="68"/>
      <c r="K527" s="89"/>
      <c r="L527" s="67"/>
    </row>
    <row r="528" spans="1:12" x14ac:dyDescent="0.25">
      <c r="A528" s="59"/>
      <c r="B528" s="131" t="s">
        <v>871</v>
      </c>
      <c r="C528" s="128"/>
      <c r="D528" s="60"/>
      <c r="E528" s="61">
        <v>16271</v>
      </c>
      <c r="F528" s="61">
        <v>8073</v>
      </c>
      <c r="G528" s="164">
        <v>24344</v>
      </c>
      <c r="H528" s="63"/>
      <c r="I528" s="88"/>
      <c r="J528" s="68"/>
      <c r="K528" s="89"/>
      <c r="L528" s="160">
        <v>24343</v>
      </c>
    </row>
    <row r="529" spans="1:12" x14ac:dyDescent="0.25">
      <c r="A529" s="59"/>
      <c r="B529" s="131" t="s">
        <v>851</v>
      </c>
      <c r="C529" s="128"/>
      <c r="D529" s="47"/>
      <c r="E529" s="61">
        <v>2157</v>
      </c>
      <c r="F529" s="61">
        <v>1176</v>
      </c>
      <c r="G529" s="164">
        <v>3333</v>
      </c>
      <c r="H529" s="63"/>
      <c r="I529" s="88"/>
      <c r="J529" s="68"/>
      <c r="K529" s="89"/>
      <c r="L529" s="160">
        <v>3289</v>
      </c>
    </row>
    <row r="530" spans="1:12" x14ac:dyDescent="0.25">
      <c r="A530" s="59"/>
      <c r="B530" s="54" t="s">
        <v>852</v>
      </c>
      <c r="C530" s="128"/>
      <c r="D530" s="47"/>
      <c r="E530" s="61">
        <v>1182</v>
      </c>
      <c r="F530" s="61">
        <v>476</v>
      </c>
      <c r="G530" s="164">
        <v>1658</v>
      </c>
      <c r="H530" s="63"/>
      <c r="I530" s="88"/>
      <c r="J530" s="68"/>
      <c r="K530" s="89"/>
      <c r="L530" s="160">
        <v>1595</v>
      </c>
    </row>
    <row r="531" spans="1:12" x14ac:dyDescent="0.25">
      <c r="A531" s="59"/>
      <c r="B531" s="54" t="s">
        <v>853</v>
      </c>
      <c r="C531" s="128"/>
      <c r="D531" s="47"/>
      <c r="E531" s="61">
        <v>104</v>
      </c>
      <c r="F531" s="61">
        <v>79</v>
      </c>
      <c r="G531" s="164">
        <v>183</v>
      </c>
      <c r="H531" s="63"/>
      <c r="I531" s="88"/>
      <c r="J531" s="68"/>
      <c r="K531" s="89"/>
      <c r="L531" s="160">
        <v>178</v>
      </c>
    </row>
    <row r="532" spans="1:12" x14ac:dyDescent="0.25">
      <c r="A532" s="59"/>
      <c r="B532" s="54" t="s">
        <v>854</v>
      </c>
      <c r="C532" s="128"/>
      <c r="D532" s="47"/>
      <c r="E532" s="61">
        <v>405</v>
      </c>
      <c r="F532" s="61">
        <v>527</v>
      </c>
      <c r="G532" s="164">
        <v>932</v>
      </c>
      <c r="H532" s="63"/>
      <c r="I532" s="88"/>
      <c r="J532" s="68"/>
      <c r="K532" s="89"/>
      <c r="L532" s="160">
        <v>991</v>
      </c>
    </row>
    <row r="533" spans="1:12" x14ac:dyDescent="0.25">
      <c r="A533" s="59"/>
      <c r="B533" s="54" t="s">
        <v>855</v>
      </c>
      <c r="C533" s="128"/>
      <c r="D533" s="47"/>
      <c r="E533" s="61">
        <v>466</v>
      </c>
      <c r="F533" s="61">
        <v>94</v>
      </c>
      <c r="G533" s="164">
        <v>560</v>
      </c>
      <c r="H533" s="63"/>
      <c r="I533" s="88"/>
      <c r="J533" s="68"/>
      <c r="K533" s="89"/>
      <c r="L533" s="160">
        <v>525</v>
      </c>
    </row>
    <row r="534" spans="1:12" x14ac:dyDescent="0.25">
      <c r="A534" s="59"/>
      <c r="B534" s="131" t="s">
        <v>856</v>
      </c>
      <c r="C534" s="128"/>
      <c r="D534" s="47"/>
      <c r="E534" s="61">
        <v>7766</v>
      </c>
      <c r="F534" s="61">
        <v>4801</v>
      </c>
      <c r="G534" s="164">
        <v>12567</v>
      </c>
      <c r="H534" s="63"/>
      <c r="I534" s="88"/>
      <c r="J534" s="68"/>
      <c r="K534" s="89"/>
      <c r="L534" s="160">
        <v>12622</v>
      </c>
    </row>
    <row r="535" spans="1:12" x14ac:dyDescent="0.25">
      <c r="A535" s="59"/>
      <c r="B535" s="131" t="s">
        <v>857</v>
      </c>
      <c r="C535" s="128"/>
      <c r="D535" s="47"/>
      <c r="E535" s="61">
        <v>128</v>
      </c>
      <c r="F535" s="61">
        <v>84</v>
      </c>
      <c r="G535" s="164">
        <v>212</v>
      </c>
      <c r="H535" s="63"/>
      <c r="I535" s="88"/>
      <c r="J535" s="68"/>
      <c r="K535" s="89"/>
      <c r="L535" s="160">
        <v>201</v>
      </c>
    </row>
    <row r="536" spans="1:12" x14ac:dyDescent="0.25">
      <c r="A536" s="59"/>
      <c r="B536" s="131" t="s">
        <v>858</v>
      </c>
      <c r="C536" s="128"/>
      <c r="D536" s="47"/>
      <c r="E536" s="61">
        <v>162</v>
      </c>
      <c r="F536" s="61">
        <v>81</v>
      </c>
      <c r="G536" s="164">
        <v>243</v>
      </c>
      <c r="H536" s="63"/>
      <c r="I536" s="88"/>
      <c r="J536" s="68"/>
      <c r="K536" s="89"/>
      <c r="L536" s="160">
        <v>245</v>
      </c>
    </row>
    <row r="537" spans="1:12" x14ac:dyDescent="0.25">
      <c r="A537" s="59"/>
      <c r="B537" s="131" t="s">
        <v>859</v>
      </c>
      <c r="C537" s="128"/>
      <c r="D537" s="47"/>
      <c r="E537" s="61">
        <v>1423</v>
      </c>
      <c r="F537" s="61">
        <v>483</v>
      </c>
      <c r="G537" s="164">
        <v>1906</v>
      </c>
      <c r="H537" s="63"/>
      <c r="I537" s="88"/>
      <c r="J537" s="68"/>
      <c r="K537" s="89"/>
      <c r="L537" s="160">
        <v>1906</v>
      </c>
    </row>
    <row r="538" spans="1:12" x14ac:dyDescent="0.25">
      <c r="A538" s="59"/>
      <c r="B538" s="54" t="s">
        <v>860</v>
      </c>
      <c r="C538" s="128"/>
      <c r="D538" s="47"/>
      <c r="E538" s="61">
        <v>1423</v>
      </c>
      <c r="F538" s="61">
        <v>483</v>
      </c>
      <c r="G538" s="164">
        <v>1906</v>
      </c>
      <c r="H538" s="63"/>
      <c r="I538" s="88"/>
      <c r="J538" s="68"/>
      <c r="K538" s="89"/>
      <c r="L538" s="160">
        <v>1906</v>
      </c>
    </row>
    <row r="539" spans="1:12" x14ac:dyDescent="0.25">
      <c r="A539" s="59"/>
      <c r="B539" s="54" t="s">
        <v>861</v>
      </c>
      <c r="C539" s="128"/>
      <c r="D539" s="47"/>
      <c r="E539" s="61">
        <v>0</v>
      </c>
      <c r="F539" s="61">
        <v>0</v>
      </c>
      <c r="G539" s="164">
        <v>0</v>
      </c>
      <c r="H539" s="63"/>
      <c r="I539" s="88"/>
      <c r="J539" s="68"/>
      <c r="K539" s="89"/>
      <c r="L539" s="160">
        <v>0</v>
      </c>
    </row>
    <row r="540" spans="1:12" x14ac:dyDescent="0.25">
      <c r="A540" s="59"/>
      <c r="B540" s="131" t="s">
        <v>862</v>
      </c>
      <c r="C540" s="128"/>
      <c r="D540" s="47"/>
      <c r="E540" s="61">
        <v>636</v>
      </c>
      <c r="F540" s="61">
        <v>472</v>
      </c>
      <c r="G540" s="164">
        <v>1108</v>
      </c>
      <c r="H540" s="63"/>
      <c r="I540" s="88"/>
      <c r="J540" s="68"/>
      <c r="K540" s="89"/>
      <c r="L540" s="160">
        <v>1186</v>
      </c>
    </row>
    <row r="541" spans="1:12" x14ac:dyDescent="0.25">
      <c r="A541" s="59"/>
      <c r="B541" s="131" t="s">
        <v>863</v>
      </c>
      <c r="C541" s="128"/>
      <c r="D541" s="47"/>
      <c r="E541" s="61">
        <v>477</v>
      </c>
      <c r="F541" s="61">
        <v>337</v>
      </c>
      <c r="G541" s="164">
        <v>814</v>
      </c>
      <c r="H541" s="63"/>
      <c r="I541" s="88"/>
      <c r="J541" s="68"/>
      <c r="K541" s="89"/>
      <c r="L541" s="160">
        <v>846</v>
      </c>
    </row>
    <row r="542" spans="1:12" x14ac:dyDescent="0.25">
      <c r="A542" s="59"/>
      <c r="B542" s="131" t="s">
        <v>864</v>
      </c>
      <c r="C542" s="128"/>
      <c r="D542" s="47"/>
      <c r="E542" s="61">
        <v>3522</v>
      </c>
      <c r="F542" s="61">
        <v>639</v>
      </c>
      <c r="G542" s="164">
        <v>4161</v>
      </c>
      <c r="H542" s="63"/>
      <c r="I542" s="88"/>
      <c r="J542" s="68"/>
      <c r="K542" s="89"/>
      <c r="L542" s="160">
        <v>4048</v>
      </c>
    </row>
    <row r="543" spans="1:12" x14ac:dyDescent="0.25">
      <c r="A543" s="59"/>
      <c r="B543" s="132" t="s">
        <v>780</v>
      </c>
      <c r="C543" s="129" t="s">
        <v>782</v>
      </c>
      <c r="D543" s="59" t="s">
        <v>781</v>
      </c>
      <c r="E543" s="61">
        <v>10337.581492818999</v>
      </c>
      <c r="F543" s="61"/>
      <c r="G543" s="61"/>
      <c r="H543" s="63"/>
      <c r="I543" s="88"/>
      <c r="J543" s="68"/>
      <c r="K543" s="89"/>
      <c r="L543" s="67"/>
    </row>
    <row r="544" spans="1:12" ht="39" x14ac:dyDescent="0.25">
      <c r="A544" s="59"/>
      <c r="B544" s="54" t="s">
        <v>803</v>
      </c>
      <c r="C544" s="129" t="s">
        <v>804</v>
      </c>
      <c r="D544" s="59" t="s">
        <v>805</v>
      </c>
      <c r="E544" s="61"/>
      <c r="F544" s="61"/>
      <c r="G544" s="61"/>
      <c r="H544" s="63"/>
      <c r="I544" s="88"/>
      <c r="J544" s="68"/>
      <c r="K544" s="89"/>
      <c r="L544" s="67"/>
    </row>
    <row r="545" spans="1:12" x14ac:dyDescent="0.25">
      <c r="A545" s="59"/>
      <c r="B545" s="125" t="s">
        <v>783</v>
      </c>
      <c r="C545" s="129"/>
      <c r="D545" s="59"/>
      <c r="E545" s="61">
        <v>88000012620.513718</v>
      </c>
      <c r="F545" s="61"/>
      <c r="G545" s="61"/>
      <c r="H545" s="63"/>
      <c r="I545" s="88"/>
      <c r="J545" s="68"/>
      <c r="K545" s="89"/>
      <c r="L545" s="67"/>
    </row>
    <row r="546" spans="1:12" x14ac:dyDescent="0.25">
      <c r="A546" s="59"/>
      <c r="B546" s="125" t="s">
        <v>784</v>
      </c>
      <c r="C546" s="129"/>
      <c r="D546" s="59"/>
      <c r="E546" s="61">
        <v>88000000000</v>
      </c>
      <c r="F546" s="61"/>
      <c r="G546" s="61"/>
      <c r="H546" s="63"/>
      <c r="I546" s="88"/>
      <c r="J546" s="68"/>
      <c r="K546" s="89"/>
      <c r="L546" s="67"/>
    </row>
    <row r="547" spans="1:12" x14ac:dyDescent="0.25">
      <c r="A547" s="59"/>
      <c r="B547" s="125" t="s">
        <v>785</v>
      </c>
      <c r="C547" s="129"/>
      <c r="D547" s="59"/>
      <c r="E547" s="61">
        <v>12576.791592819</v>
      </c>
      <c r="F547" s="61"/>
      <c r="G547" s="61"/>
      <c r="H547" s="63"/>
      <c r="I547" s="88"/>
      <c r="J547" s="68"/>
      <c r="K547" s="89"/>
      <c r="L547" s="67"/>
    </row>
    <row r="548" spans="1:12" x14ac:dyDescent="0.25">
      <c r="A548" s="59"/>
      <c r="B548" s="125" t="s">
        <v>786</v>
      </c>
      <c r="C548" s="129"/>
      <c r="D548" s="59"/>
      <c r="E548" s="61">
        <v>15.205254679999999</v>
      </c>
      <c r="F548" s="61"/>
      <c r="G548" s="61"/>
      <c r="H548" s="63"/>
      <c r="I548" s="88"/>
      <c r="J548" s="68"/>
      <c r="K548" s="89"/>
      <c r="L548" s="67"/>
    </row>
    <row r="549" spans="1:12" x14ac:dyDescent="0.25">
      <c r="A549" s="59"/>
      <c r="B549" s="125" t="s">
        <v>787</v>
      </c>
      <c r="C549" s="129"/>
      <c r="D549" s="59"/>
      <c r="E549" s="61">
        <v>7.8825104000000001</v>
      </c>
      <c r="F549" s="61"/>
      <c r="G549" s="61"/>
      <c r="H549" s="63"/>
      <c r="I549" s="88"/>
      <c r="J549" s="68"/>
      <c r="K549" s="89"/>
      <c r="L549" s="67"/>
    </row>
    <row r="550" spans="1:12" x14ac:dyDescent="0.25">
      <c r="A550" s="59"/>
      <c r="B550" s="125" t="s">
        <v>788</v>
      </c>
      <c r="C550" s="129"/>
      <c r="D550" s="59"/>
      <c r="E550" s="61">
        <v>7.6796430000000004</v>
      </c>
      <c r="F550" s="61"/>
      <c r="G550" s="61"/>
      <c r="H550" s="63"/>
      <c r="I550" s="88"/>
      <c r="J550" s="68"/>
      <c r="K550" s="89"/>
      <c r="L550" s="67"/>
    </row>
    <row r="551" spans="1:12" ht="30" x14ac:dyDescent="0.25">
      <c r="A551" s="59"/>
      <c r="B551" s="125" t="s">
        <v>789</v>
      </c>
      <c r="C551" s="129"/>
      <c r="D551" s="59"/>
      <c r="E551" s="61">
        <v>7.5088900000000001</v>
      </c>
      <c r="F551" s="61"/>
      <c r="G551" s="61"/>
      <c r="H551" s="63"/>
      <c r="I551" s="88"/>
      <c r="J551" s="68"/>
      <c r="K551" s="89"/>
      <c r="L551" s="67"/>
    </row>
    <row r="552" spans="1:12" x14ac:dyDescent="0.25">
      <c r="A552" s="59"/>
      <c r="B552" s="125" t="s">
        <v>790</v>
      </c>
      <c r="C552" s="129"/>
      <c r="D552" s="59"/>
      <c r="E552" s="61">
        <v>2.4216000000000002</v>
      </c>
      <c r="F552" s="61"/>
      <c r="G552" s="61"/>
      <c r="H552" s="63"/>
      <c r="I552" s="88"/>
      <c r="J552" s="68"/>
      <c r="K552" s="89"/>
      <c r="L552" s="67"/>
    </row>
    <row r="553" spans="1:12" x14ac:dyDescent="0.25">
      <c r="A553" s="59"/>
      <c r="B553" s="125" t="s">
        <v>791</v>
      </c>
      <c r="C553" s="129"/>
      <c r="D553" s="59"/>
      <c r="E553" s="61">
        <v>1.485215</v>
      </c>
      <c r="F553" s="61"/>
      <c r="G553" s="61"/>
      <c r="H553" s="63"/>
      <c r="I553" s="88"/>
      <c r="J553" s="68"/>
      <c r="K553" s="89"/>
      <c r="L553" s="67"/>
    </row>
    <row r="554" spans="1:12" x14ac:dyDescent="0.25">
      <c r="A554" s="59"/>
      <c r="B554" s="125" t="s">
        <v>792</v>
      </c>
      <c r="C554" s="129"/>
      <c r="D554" s="59"/>
      <c r="E554" s="61">
        <v>0.47658</v>
      </c>
      <c r="F554" s="61"/>
      <c r="G554" s="61"/>
      <c r="H554" s="63"/>
      <c r="I554" s="88"/>
      <c r="J554" s="68"/>
      <c r="K554" s="89"/>
      <c r="L554" s="67"/>
    </row>
    <row r="555" spans="1:12" x14ac:dyDescent="0.25">
      <c r="A555" s="59"/>
      <c r="B555" s="125" t="s">
        <v>793</v>
      </c>
      <c r="C555" s="129"/>
      <c r="D555" s="59"/>
      <c r="E555" s="61">
        <v>0.59599999999999997</v>
      </c>
      <c r="F555" s="61"/>
      <c r="G555" s="61"/>
      <c r="H555" s="63"/>
      <c r="I555" s="88"/>
      <c r="J555" s="68"/>
      <c r="K555" s="89"/>
      <c r="L555" s="67"/>
    </row>
    <row r="556" spans="1:12" x14ac:dyDescent="0.25">
      <c r="A556" s="59"/>
      <c r="B556" s="125" t="s">
        <v>794</v>
      </c>
      <c r="C556" s="129"/>
      <c r="D556" s="59"/>
      <c r="E556" s="61">
        <v>2.8620967000000001E-2</v>
      </c>
      <c r="F556" s="61"/>
      <c r="G556" s="61"/>
      <c r="H556" s="63"/>
      <c r="I556" s="88"/>
      <c r="J556" s="68"/>
      <c r="K556" s="89"/>
      <c r="L556" s="67"/>
    </row>
    <row r="557" spans="1:12" x14ac:dyDescent="0.25">
      <c r="A557" s="59"/>
      <c r="B557" s="125" t="s">
        <v>795</v>
      </c>
      <c r="C557" s="129"/>
      <c r="D557" s="59"/>
      <c r="E557" s="61">
        <v>1.4512517000000001E-2</v>
      </c>
      <c r="F557" s="61"/>
      <c r="G557" s="61"/>
      <c r="H557" s="63"/>
      <c r="I557" s="88"/>
      <c r="J557" s="68"/>
      <c r="K557" s="89"/>
      <c r="L557" s="67"/>
    </row>
    <row r="558" spans="1:12" x14ac:dyDescent="0.25">
      <c r="A558" s="59"/>
      <c r="B558" s="125" t="s">
        <v>796</v>
      </c>
      <c r="C558" s="129"/>
      <c r="D558" s="59"/>
      <c r="E558" s="61">
        <v>1.536E-2</v>
      </c>
      <c r="F558" s="61"/>
      <c r="G558" s="61"/>
      <c r="H558" s="63"/>
      <c r="I558" s="88"/>
      <c r="J558" s="68"/>
      <c r="K558" s="89"/>
      <c r="L558" s="67"/>
    </row>
    <row r="559" spans="1:12" x14ac:dyDescent="0.25">
      <c r="A559" s="59"/>
      <c r="B559" s="125" t="s">
        <v>797</v>
      </c>
      <c r="C559" s="129"/>
      <c r="D559" s="59"/>
      <c r="E559" s="61">
        <v>5.8099999999999999E-2</v>
      </c>
      <c r="F559" s="61"/>
      <c r="G559" s="61"/>
      <c r="H559" s="63"/>
      <c r="I559" s="88"/>
      <c r="J559" s="68"/>
      <c r="K559" s="89"/>
      <c r="L559" s="67"/>
    </row>
    <row r="560" spans="1:12" ht="30" x14ac:dyDescent="0.25">
      <c r="A560" s="59"/>
      <c r="B560" s="125" t="s">
        <v>798</v>
      </c>
      <c r="C560" s="129"/>
      <c r="D560" s="59"/>
      <c r="E560" s="61">
        <v>9.0700000000000003E-2</v>
      </c>
      <c r="F560" s="61"/>
      <c r="G560" s="61"/>
      <c r="H560" s="63"/>
      <c r="I560" s="88"/>
      <c r="J560" s="68"/>
      <c r="K560" s="89"/>
      <c r="L560" s="67"/>
    </row>
    <row r="561" spans="1:12" x14ac:dyDescent="0.25">
      <c r="A561" s="59"/>
      <c r="B561" s="125" t="s">
        <v>799</v>
      </c>
      <c r="C561" s="129"/>
      <c r="D561" s="59"/>
      <c r="E561" s="61">
        <v>6.4299999999999996E-2</v>
      </c>
      <c r="F561" s="61"/>
      <c r="G561" s="61"/>
      <c r="H561" s="63"/>
      <c r="I561" s="88"/>
      <c r="J561" s="68"/>
      <c r="K561" s="89"/>
      <c r="L561" s="67"/>
    </row>
    <row r="562" spans="1:12" x14ac:dyDescent="0.25">
      <c r="A562" s="59"/>
      <c r="B562" s="125" t="s">
        <v>800</v>
      </c>
      <c r="C562" s="129"/>
      <c r="D562" s="59"/>
      <c r="E562" s="61">
        <v>3.0499999999999999E-2</v>
      </c>
      <c r="F562" s="61"/>
      <c r="G562" s="61"/>
      <c r="H562" s="63"/>
      <c r="I562" s="88"/>
      <c r="J562" s="68"/>
      <c r="K562" s="89"/>
      <c r="L562" s="67"/>
    </row>
    <row r="563" spans="1:12" x14ac:dyDescent="0.25">
      <c r="A563" s="59"/>
      <c r="B563" s="125" t="s">
        <v>801</v>
      </c>
      <c r="C563" s="129"/>
      <c r="D563" s="59"/>
      <c r="E563" s="61">
        <v>8.2000000000000007E-3</v>
      </c>
      <c r="F563" s="61"/>
      <c r="G563" s="61"/>
      <c r="H563" s="63"/>
      <c r="I563" s="88"/>
      <c r="J563" s="68"/>
      <c r="K563" s="89"/>
      <c r="L563" s="67"/>
    </row>
    <row r="564" spans="1:12" x14ac:dyDescent="0.25">
      <c r="A564" s="59"/>
      <c r="B564" s="125" t="s">
        <v>802</v>
      </c>
      <c r="C564" s="129"/>
      <c r="D564" s="59"/>
      <c r="E564" s="61">
        <v>1.174E-2</v>
      </c>
      <c r="F564" s="61"/>
      <c r="G564" s="61"/>
      <c r="H564" s="63"/>
      <c r="I564" s="88"/>
      <c r="J564" s="68"/>
      <c r="K564" s="89"/>
      <c r="L564" s="67"/>
    </row>
    <row r="565" spans="1:12" ht="30" x14ac:dyDescent="0.25">
      <c r="A565" s="59"/>
      <c r="B565" s="126" t="s">
        <v>806</v>
      </c>
      <c r="C565" s="129"/>
      <c r="D565" s="59" t="s">
        <v>816</v>
      </c>
      <c r="E565" s="61"/>
      <c r="F565" s="61"/>
      <c r="G565" s="61"/>
      <c r="H565" s="63"/>
      <c r="I565" s="88"/>
      <c r="J565" s="68"/>
      <c r="K565" s="89"/>
      <c r="L565" s="67"/>
    </row>
    <row r="566" spans="1:12" x14ac:dyDescent="0.25">
      <c r="A566" s="59"/>
      <c r="B566" s="132" t="s">
        <v>810</v>
      </c>
      <c r="C566" s="129" t="s">
        <v>811</v>
      </c>
      <c r="D566" s="59"/>
      <c r="E566" s="61"/>
      <c r="F566" s="61"/>
      <c r="G566" s="61"/>
      <c r="H566" s="63"/>
      <c r="I566" s="88"/>
      <c r="J566" s="68"/>
      <c r="K566" s="89"/>
      <c r="L566" s="67"/>
    </row>
    <row r="567" spans="1:12" x14ac:dyDescent="0.25">
      <c r="A567" s="59"/>
      <c r="B567" s="125" t="s">
        <v>807</v>
      </c>
      <c r="C567" s="129"/>
      <c r="D567" s="59"/>
      <c r="E567" s="61">
        <v>76</v>
      </c>
      <c r="F567" s="61"/>
      <c r="G567" s="61"/>
      <c r="H567" s="63"/>
      <c r="I567" s="88"/>
      <c r="J567" s="68"/>
      <c r="K567" s="89"/>
      <c r="L567" s="67">
        <v>55</v>
      </c>
    </row>
    <row r="568" spans="1:12" x14ac:dyDescent="0.25">
      <c r="A568" s="59"/>
      <c r="B568" s="125" t="s">
        <v>808</v>
      </c>
      <c r="C568" s="129"/>
      <c r="D568" s="59"/>
      <c r="E568" s="61">
        <v>6591.1063999999997</v>
      </c>
      <c r="F568" s="61"/>
      <c r="G568" s="61"/>
      <c r="H568" s="63"/>
      <c r="I568" s="88"/>
      <c r="J568" s="68"/>
      <c r="K568" s="89"/>
      <c r="L568" s="163">
        <v>2871.26</v>
      </c>
    </row>
    <row r="569" spans="1:12" x14ac:dyDescent="0.25">
      <c r="A569" s="59"/>
      <c r="B569" s="132" t="s">
        <v>812</v>
      </c>
      <c r="C569" s="129" t="s">
        <v>809</v>
      </c>
      <c r="D569" s="59"/>
      <c r="E569" s="61"/>
      <c r="F569" s="61"/>
      <c r="G569" s="61"/>
      <c r="H569" s="63"/>
      <c r="I569" s="88"/>
      <c r="J569" s="68"/>
      <c r="K569" s="89"/>
      <c r="L569" s="67"/>
    </row>
    <row r="570" spans="1:12" x14ac:dyDescent="0.25">
      <c r="A570" s="59"/>
      <c r="B570" s="125" t="s">
        <v>807</v>
      </c>
      <c r="C570" s="129"/>
      <c r="D570" s="59"/>
      <c r="E570" s="61">
        <v>4</v>
      </c>
      <c r="F570" s="61"/>
      <c r="G570" s="61"/>
      <c r="H570" s="63"/>
      <c r="I570" s="88"/>
      <c r="J570" s="68"/>
      <c r="K570" s="89"/>
      <c r="L570" s="67">
        <v>2</v>
      </c>
    </row>
    <row r="571" spans="1:12" x14ac:dyDescent="0.25">
      <c r="A571" s="59"/>
      <c r="B571" s="125" t="s">
        <v>808</v>
      </c>
      <c r="C571" s="129"/>
      <c r="D571" s="59"/>
      <c r="E571" s="61">
        <v>246.46</v>
      </c>
      <c r="F571" s="61"/>
      <c r="G571" s="61"/>
      <c r="H571" s="63"/>
      <c r="I571" s="88"/>
      <c r="J571" s="68"/>
      <c r="K571" s="89"/>
      <c r="L571" s="67">
        <v>53.78</v>
      </c>
    </row>
    <row r="572" spans="1:12" x14ac:dyDescent="0.25">
      <c r="A572" s="59"/>
      <c r="B572" s="132" t="s">
        <v>813</v>
      </c>
      <c r="C572" s="129" t="s">
        <v>809</v>
      </c>
      <c r="D572" s="59"/>
      <c r="E572" s="61"/>
      <c r="F572" s="61"/>
      <c r="G572" s="61"/>
      <c r="H572" s="63"/>
      <c r="I572" s="88"/>
      <c r="J572" s="68"/>
      <c r="K572" s="89"/>
      <c r="L572" s="67"/>
    </row>
    <row r="573" spans="1:12" x14ac:dyDescent="0.25">
      <c r="A573" s="59"/>
      <c r="B573" s="125" t="s">
        <v>807</v>
      </c>
      <c r="C573" s="129"/>
      <c r="D573" s="59"/>
      <c r="E573" s="61">
        <v>5</v>
      </c>
      <c r="F573" s="61"/>
      <c r="G573" s="61"/>
      <c r="H573" s="63"/>
      <c r="I573" s="88"/>
      <c r="J573" s="68"/>
      <c r="K573" s="89"/>
      <c r="L573" s="67">
        <v>4</v>
      </c>
    </row>
    <row r="574" spans="1:12" x14ac:dyDescent="0.25">
      <c r="A574" s="59"/>
      <c r="B574" s="125" t="s">
        <v>808</v>
      </c>
      <c r="C574" s="129"/>
      <c r="D574" s="59"/>
      <c r="E574" s="61">
        <v>3017.6</v>
      </c>
      <c r="F574" s="61"/>
      <c r="G574" s="61"/>
      <c r="H574" s="63"/>
      <c r="I574" s="88"/>
      <c r="J574" s="68"/>
      <c r="K574" s="89"/>
      <c r="L574" s="67">
        <v>12</v>
      </c>
    </row>
    <row r="575" spans="1:12" x14ac:dyDescent="0.25">
      <c r="A575" s="59"/>
      <c r="B575" s="132" t="s">
        <v>814</v>
      </c>
      <c r="C575" s="129" t="s">
        <v>809</v>
      </c>
      <c r="D575" s="59"/>
      <c r="E575" s="61"/>
      <c r="F575" s="61"/>
      <c r="G575" s="61"/>
      <c r="H575" s="63"/>
      <c r="I575" s="88"/>
      <c r="J575" s="68"/>
      <c r="K575" s="89"/>
      <c r="L575" s="67"/>
    </row>
    <row r="576" spans="1:12" x14ac:dyDescent="0.25">
      <c r="A576" s="59"/>
      <c r="B576" s="125" t="s">
        <v>807</v>
      </c>
      <c r="C576" s="129"/>
      <c r="D576" s="59"/>
      <c r="E576" s="61">
        <v>0</v>
      </c>
      <c r="F576" s="61"/>
      <c r="G576" s="61"/>
      <c r="H576" s="63"/>
      <c r="I576" s="88"/>
      <c r="J576" s="68"/>
      <c r="K576" s="89"/>
      <c r="L576" s="67"/>
    </row>
    <row r="577" spans="1:12" x14ac:dyDescent="0.25">
      <c r="A577" s="59"/>
      <c r="B577" s="125" t="s">
        <v>808</v>
      </c>
      <c r="C577" s="129"/>
      <c r="D577" s="59"/>
      <c r="E577" s="61">
        <v>0</v>
      </c>
      <c r="F577" s="61"/>
      <c r="G577" s="61"/>
      <c r="H577" s="63"/>
      <c r="I577" s="88"/>
      <c r="J577" s="68"/>
      <c r="K577" s="89"/>
      <c r="L577" s="67"/>
    </row>
    <row r="578" spans="1:12" x14ac:dyDescent="0.25">
      <c r="A578" s="59"/>
      <c r="B578" s="132" t="s">
        <v>815</v>
      </c>
      <c r="C578" s="129" t="s">
        <v>809</v>
      </c>
      <c r="D578" s="59"/>
      <c r="E578" s="61"/>
      <c r="F578" s="61"/>
      <c r="G578" s="61"/>
      <c r="H578" s="63"/>
      <c r="I578" s="88"/>
      <c r="J578" s="68"/>
      <c r="K578" s="89"/>
      <c r="L578" s="67"/>
    </row>
    <row r="579" spans="1:12" x14ac:dyDescent="0.25">
      <c r="A579" s="59"/>
      <c r="B579" s="125" t="s">
        <v>807</v>
      </c>
      <c r="C579" s="129"/>
      <c r="D579" s="59"/>
      <c r="E579" s="61"/>
      <c r="F579" s="61"/>
      <c r="G579" s="61"/>
      <c r="H579" s="63"/>
      <c r="I579" s="88"/>
      <c r="J579" s="68"/>
      <c r="K579" s="89"/>
      <c r="L579" s="67">
        <v>1</v>
      </c>
    </row>
    <row r="580" spans="1:12" x14ac:dyDescent="0.25">
      <c r="A580" s="59"/>
      <c r="B580" s="125" t="s">
        <v>808</v>
      </c>
      <c r="C580" s="129"/>
      <c r="D580" s="59"/>
      <c r="E580" s="61"/>
      <c r="F580" s="61"/>
      <c r="G580" s="61"/>
      <c r="H580" s="63"/>
      <c r="I580" s="88"/>
      <c r="J580" s="68"/>
      <c r="K580" s="89"/>
      <c r="L580" s="67">
        <v>3972</v>
      </c>
    </row>
    <row r="581" spans="1:12" x14ac:dyDescent="0.25">
      <c r="B581" s="133"/>
      <c r="C581" s="130"/>
      <c r="I581" s="92"/>
      <c r="K581" s="93"/>
    </row>
    <row r="582" spans="1:12" ht="15.75" thickBot="1" x14ac:dyDescent="0.3">
      <c r="C582" s="130"/>
      <c r="I582" s="92"/>
      <c r="K582" s="93"/>
    </row>
    <row r="583" spans="1:12" ht="15.75" customHeight="1" thickBot="1" x14ac:dyDescent="0.3">
      <c r="A583" s="38" t="s">
        <v>456</v>
      </c>
      <c r="B583" s="2"/>
      <c r="C583" s="2"/>
      <c r="D583" s="2"/>
      <c r="E583" s="2"/>
      <c r="F583" s="2"/>
      <c r="I583" s="94"/>
      <c r="J583" s="142"/>
      <c r="K583" s="95"/>
    </row>
    <row r="584" spans="1:12" x14ac:dyDescent="0.25">
      <c r="A584" s="33" t="s">
        <v>457</v>
      </c>
      <c r="B584" s="3"/>
      <c r="C584" s="3"/>
      <c r="D584" s="3"/>
      <c r="E584" s="3"/>
      <c r="F584" s="3"/>
      <c r="I584" s="96"/>
      <c r="J584" s="143"/>
      <c r="K584" s="97"/>
    </row>
    <row r="585" spans="1:12" ht="24" customHeight="1" x14ac:dyDescent="0.25">
      <c r="A585" s="4"/>
      <c r="B585" s="5" t="s">
        <v>458</v>
      </c>
      <c r="C585" s="6" t="s">
        <v>13</v>
      </c>
      <c r="D585" s="9" t="s">
        <v>679</v>
      </c>
      <c r="E585" s="7">
        <v>0</v>
      </c>
      <c r="F585" s="7">
        <v>0</v>
      </c>
      <c r="I585" s="98"/>
      <c r="J585" s="144"/>
      <c r="K585" s="99"/>
    </row>
    <row r="586" spans="1:12" ht="25.5" x14ac:dyDescent="0.25">
      <c r="A586" s="8"/>
      <c r="B586" s="9" t="s">
        <v>459</v>
      </c>
      <c r="C586" s="10" t="s">
        <v>21</v>
      </c>
      <c r="D586" s="9" t="s">
        <v>642</v>
      </c>
      <c r="E586" s="40">
        <v>0</v>
      </c>
      <c r="F586" s="40">
        <v>43.75</v>
      </c>
      <c r="I586" s="100"/>
      <c r="J586" s="145"/>
      <c r="K586" s="103">
        <v>4.55</v>
      </c>
    </row>
    <row r="587" spans="1:12" ht="25.5" x14ac:dyDescent="0.25">
      <c r="A587" s="8"/>
      <c r="B587" s="9" t="s">
        <v>460</v>
      </c>
      <c r="C587" s="10" t="s">
        <v>13</v>
      </c>
      <c r="D587" s="9" t="s">
        <v>642</v>
      </c>
      <c r="E587" s="40">
        <v>0</v>
      </c>
      <c r="F587" s="40">
        <v>0</v>
      </c>
      <c r="I587" s="100"/>
      <c r="J587" s="145"/>
      <c r="K587" s="103">
        <v>0</v>
      </c>
    </row>
    <row r="588" spans="1:12" x14ac:dyDescent="0.25">
      <c r="A588" s="8"/>
      <c r="B588" s="9" t="s">
        <v>461</v>
      </c>
      <c r="C588" s="10" t="s">
        <v>462</v>
      </c>
      <c r="D588" s="9" t="s">
        <v>679</v>
      </c>
      <c r="E588" s="7">
        <v>51064</v>
      </c>
      <c r="F588" s="39" t="s">
        <v>666</v>
      </c>
      <c r="I588" s="100"/>
      <c r="J588" s="145"/>
      <c r="K588" s="101"/>
    </row>
    <row r="589" spans="1:12" ht="25.5" x14ac:dyDescent="0.25">
      <c r="A589" s="8"/>
      <c r="B589" s="9" t="s">
        <v>463</v>
      </c>
      <c r="C589" s="10" t="s">
        <v>462</v>
      </c>
      <c r="D589" s="9" t="s">
        <v>679</v>
      </c>
      <c r="E589" s="7">
        <v>1660</v>
      </c>
      <c r="F589" s="39" t="s">
        <v>666</v>
      </c>
      <c r="I589" s="100"/>
      <c r="J589" s="145"/>
      <c r="K589" s="103"/>
    </row>
    <row r="590" spans="1:12" ht="38.25" x14ac:dyDescent="0.25">
      <c r="A590" s="8"/>
      <c r="B590" s="9" t="s">
        <v>464</v>
      </c>
      <c r="C590" s="10" t="s">
        <v>465</v>
      </c>
      <c r="D590" s="9" t="s">
        <v>687</v>
      </c>
      <c r="E590" s="39" t="s">
        <v>666</v>
      </c>
      <c r="F590" s="39" t="s">
        <v>666</v>
      </c>
      <c r="I590" s="100"/>
      <c r="J590" s="171" t="s">
        <v>653</v>
      </c>
      <c r="K590" s="103"/>
    </row>
    <row r="591" spans="1:12" ht="51" x14ac:dyDescent="0.25">
      <c r="A591" s="8"/>
      <c r="B591" s="9" t="s">
        <v>466</v>
      </c>
      <c r="C591" s="10" t="s">
        <v>467</v>
      </c>
      <c r="D591" s="9" t="s">
        <v>687</v>
      </c>
      <c r="E591" s="39" t="s">
        <v>666</v>
      </c>
      <c r="F591" s="39" t="s">
        <v>666</v>
      </c>
      <c r="I591" s="100"/>
      <c r="J591" s="171" t="s">
        <v>941</v>
      </c>
      <c r="K591" s="103"/>
    </row>
    <row r="592" spans="1:12" ht="63.75" x14ac:dyDescent="0.25">
      <c r="A592" s="8"/>
      <c r="B592" s="9" t="s">
        <v>468</v>
      </c>
      <c r="C592" s="10" t="s">
        <v>465</v>
      </c>
      <c r="D592" s="9" t="s">
        <v>687</v>
      </c>
      <c r="E592" s="39" t="s">
        <v>666</v>
      </c>
      <c r="F592" s="39" t="s">
        <v>666</v>
      </c>
      <c r="I592" s="100"/>
      <c r="J592" s="145"/>
      <c r="K592" s="103"/>
    </row>
    <row r="593" spans="1:11" ht="127.5" x14ac:dyDescent="0.25">
      <c r="A593" s="8"/>
      <c r="B593" s="9" t="s">
        <v>469</v>
      </c>
      <c r="C593" s="10" t="s">
        <v>465</v>
      </c>
      <c r="D593" s="9" t="s">
        <v>679</v>
      </c>
      <c r="E593" s="40" t="s">
        <v>660</v>
      </c>
      <c r="F593" s="39" t="s">
        <v>666</v>
      </c>
      <c r="I593" s="102"/>
      <c r="J593" s="146"/>
      <c r="K593" s="101"/>
    </row>
    <row r="594" spans="1:11" ht="25.5" x14ac:dyDescent="0.25">
      <c r="A594" s="8"/>
      <c r="B594" s="9" t="s">
        <v>470</v>
      </c>
      <c r="C594" s="10" t="s">
        <v>13</v>
      </c>
      <c r="D594" s="9" t="s">
        <v>679</v>
      </c>
      <c r="E594" s="7">
        <v>5410</v>
      </c>
      <c r="F594" s="39" t="s">
        <v>666</v>
      </c>
      <c r="I594" s="100"/>
      <c r="J594" s="145"/>
      <c r="K594" s="103"/>
    </row>
    <row r="595" spans="1:11" ht="25.5" x14ac:dyDescent="0.25">
      <c r="A595" s="8"/>
      <c r="B595" s="9" t="s">
        <v>471</v>
      </c>
      <c r="C595" s="10" t="s">
        <v>13</v>
      </c>
      <c r="D595" s="9" t="s">
        <v>688</v>
      </c>
      <c r="E595" s="11"/>
      <c r="F595" s="12"/>
      <c r="I595" s="104"/>
      <c r="J595" s="147"/>
      <c r="K595" s="105"/>
    </row>
    <row r="596" spans="1:11" x14ac:dyDescent="0.25">
      <c r="A596" s="8"/>
      <c r="B596" s="13" t="s">
        <v>472</v>
      </c>
      <c r="C596" s="10" t="s">
        <v>13</v>
      </c>
      <c r="D596" s="9"/>
      <c r="E596" s="39" t="s">
        <v>666</v>
      </c>
      <c r="F596" s="39" t="s">
        <v>666</v>
      </c>
      <c r="I596" s="100"/>
      <c r="J596" s="145"/>
      <c r="K596" s="101"/>
    </row>
    <row r="597" spans="1:11" ht="38.25" x14ac:dyDescent="0.25">
      <c r="A597" s="8"/>
      <c r="B597" s="9" t="s">
        <v>473</v>
      </c>
      <c r="C597" s="10" t="s">
        <v>465</v>
      </c>
      <c r="D597" s="9" t="s">
        <v>679</v>
      </c>
      <c r="E597" s="39" t="s">
        <v>666</v>
      </c>
      <c r="F597" s="39" t="s">
        <v>666</v>
      </c>
      <c r="I597" s="100"/>
      <c r="J597" s="145"/>
      <c r="K597" s="101"/>
    </row>
    <row r="598" spans="1:11" ht="25.5" x14ac:dyDescent="0.25">
      <c r="A598" s="8"/>
      <c r="B598" s="9" t="s">
        <v>474</v>
      </c>
      <c r="C598" s="10" t="s">
        <v>465</v>
      </c>
      <c r="D598" s="9" t="s">
        <v>679</v>
      </c>
      <c r="E598" s="39" t="s">
        <v>666</v>
      </c>
      <c r="F598" s="39" t="s">
        <v>666</v>
      </c>
      <c r="I598" s="100"/>
      <c r="J598" s="145"/>
      <c r="K598" s="101"/>
    </row>
    <row r="599" spans="1:11" x14ac:dyDescent="0.25">
      <c r="A599" s="19" t="s">
        <v>475</v>
      </c>
      <c r="B599" s="14"/>
      <c r="C599" s="14"/>
      <c r="D599" s="14"/>
      <c r="E599" s="14"/>
      <c r="F599" s="14"/>
      <c r="I599" s="96"/>
      <c r="J599" s="143"/>
      <c r="K599" s="97"/>
    </row>
    <row r="600" spans="1:11" x14ac:dyDescent="0.25">
      <c r="A600" s="8"/>
      <c r="B600" s="9" t="s">
        <v>475</v>
      </c>
      <c r="C600" s="10" t="s">
        <v>13</v>
      </c>
      <c r="D600" s="9" t="s">
        <v>679</v>
      </c>
      <c r="E600" s="11"/>
      <c r="F600" s="12"/>
      <c r="I600" s="104"/>
      <c r="J600" s="147"/>
      <c r="K600" s="105"/>
    </row>
    <row r="601" spans="1:11" ht="48" customHeight="1" x14ac:dyDescent="0.25">
      <c r="A601" s="4"/>
      <c r="B601" s="6" t="s">
        <v>476</v>
      </c>
      <c r="C601" s="6" t="s">
        <v>13</v>
      </c>
      <c r="D601" s="6"/>
      <c r="E601" s="15" t="s">
        <v>604</v>
      </c>
      <c r="F601" s="15" t="s">
        <v>605</v>
      </c>
      <c r="I601" s="106"/>
      <c r="J601" s="148"/>
      <c r="K601" s="101"/>
    </row>
    <row r="602" spans="1:11" ht="26.25" customHeight="1" x14ac:dyDescent="0.25">
      <c r="A602" s="4"/>
      <c r="B602" s="6" t="s">
        <v>477</v>
      </c>
      <c r="C602" s="6" t="s">
        <v>13</v>
      </c>
      <c r="D602" s="6"/>
      <c r="E602" s="15" t="s">
        <v>606</v>
      </c>
      <c r="F602" s="15" t="s">
        <v>607</v>
      </c>
      <c r="I602" s="106"/>
      <c r="J602" s="148"/>
      <c r="K602" s="101"/>
    </row>
    <row r="603" spans="1:11" ht="45" customHeight="1" x14ac:dyDescent="0.25">
      <c r="A603" s="4"/>
      <c r="B603" s="6" t="s">
        <v>478</v>
      </c>
      <c r="C603" s="6" t="s">
        <v>13</v>
      </c>
      <c r="D603" s="6"/>
      <c r="E603" s="15" t="s">
        <v>608</v>
      </c>
      <c r="F603" s="15" t="s">
        <v>609</v>
      </c>
      <c r="I603" s="106"/>
      <c r="J603" s="148"/>
      <c r="K603" s="101"/>
    </row>
    <row r="604" spans="1:11" ht="38.25" customHeight="1" x14ac:dyDescent="0.25">
      <c r="A604" s="4"/>
      <c r="B604" s="6" t="s">
        <v>479</v>
      </c>
      <c r="C604" s="6" t="s">
        <v>13</v>
      </c>
      <c r="D604" s="6"/>
      <c r="E604" s="7" t="s">
        <v>69</v>
      </c>
      <c r="F604" s="15" t="s">
        <v>610</v>
      </c>
      <c r="I604" s="107"/>
      <c r="J604" s="149"/>
      <c r="K604" s="101"/>
    </row>
    <row r="605" spans="1:11" ht="28.5" customHeight="1" x14ac:dyDescent="0.25">
      <c r="A605" s="4"/>
      <c r="B605" s="6" t="s">
        <v>480</v>
      </c>
      <c r="C605" s="6" t="s">
        <v>124</v>
      </c>
      <c r="D605" s="9" t="s">
        <v>679</v>
      </c>
      <c r="E605" s="17">
        <v>39606</v>
      </c>
      <c r="F605" s="15" t="s">
        <v>481</v>
      </c>
      <c r="I605" s="106"/>
      <c r="J605" s="148"/>
      <c r="K605" s="101"/>
    </row>
    <row r="606" spans="1:11" ht="25.5" x14ac:dyDescent="0.25">
      <c r="A606" s="8"/>
      <c r="B606" s="9" t="s">
        <v>482</v>
      </c>
      <c r="C606" s="10" t="s">
        <v>483</v>
      </c>
      <c r="D606" s="9" t="s">
        <v>679</v>
      </c>
      <c r="E606" s="15" t="s">
        <v>484</v>
      </c>
      <c r="F606" s="15" t="s">
        <v>485</v>
      </c>
      <c r="I606" s="106"/>
      <c r="J606" s="148"/>
      <c r="K606" s="101"/>
    </row>
    <row r="607" spans="1:11" ht="24.75" customHeight="1" x14ac:dyDescent="0.25">
      <c r="A607" s="4"/>
      <c r="B607" s="6" t="s">
        <v>486</v>
      </c>
      <c r="C607" s="6" t="s">
        <v>483</v>
      </c>
      <c r="D607" s="9" t="s">
        <v>679</v>
      </c>
      <c r="E607" s="17">
        <v>1081</v>
      </c>
      <c r="F607" s="7">
        <v>363</v>
      </c>
      <c r="I607" s="106"/>
      <c r="J607" s="148"/>
      <c r="K607" s="101"/>
    </row>
    <row r="608" spans="1:11" x14ac:dyDescent="0.25">
      <c r="A608" s="8"/>
      <c r="B608" s="9" t="s">
        <v>487</v>
      </c>
      <c r="C608" s="10"/>
      <c r="D608" s="9"/>
      <c r="E608" s="11"/>
      <c r="F608" s="12"/>
      <c r="I608" s="106"/>
      <c r="J608" s="148"/>
      <c r="K608" s="105"/>
    </row>
    <row r="609" spans="1:11" ht="15.75" x14ac:dyDescent="0.25">
      <c r="A609" s="8"/>
      <c r="B609" s="13" t="s">
        <v>488</v>
      </c>
      <c r="C609" s="10" t="s">
        <v>489</v>
      </c>
      <c r="D609" s="9" t="s">
        <v>679</v>
      </c>
      <c r="E609" s="39" t="s">
        <v>666</v>
      </c>
      <c r="F609" s="39" t="s">
        <v>666</v>
      </c>
      <c r="I609" s="106"/>
      <c r="J609" s="148"/>
      <c r="K609" s="101"/>
    </row>
    <row r="610" spans="1:11" ht="15.75" x14ac:dyDescent="0.25">
      <c r="A610" s="8"/>
      <c r="B610" s="13" t="s">
        <v>490</v>
      </c>
      <c r="C610" s="10" t="s">
        <v>489</v>
      </c>
      <c r="D610" s="9" t="s">
        <v>679</v>
      </c>
      <c r="E610" s="39" t="s">
        <v>666</v>
      </c>
      <c r="F610" s="39" t="s">
        <v>666</v>
      </c>
      <c r="I610" s="106"/>
      <c r="J610" s="148"/>
      <c r="K610" s="101"/>
    </row>
    <row r="611" spans="1:11" ht="29.25" customHeight="1" x14ac:dyDescent="0.25">
      <c r="A611" s="4"/>
      <c r="B611" s="6" t="s">
        <v>491</v>
      </c>
      <c r="C611" s="6" t="s">
        <v>489</v>
      </c>
      <c r="D611" s="9" t="s">
        <v>679</v>
      </c>
      <c r="E611" s="7">
        <v>175</v>
      </c>
      <c r="F611" s="7">
        <v>134</v>
      </c>
      <c r="I611" s="106"/>
      <c r="J611" s="148"/>
      <c r="K611" s="101"/>
    </row>
    <row r="612" spans="1:11" ht="34.5" customHeight="1" x14ac:dyDescent="0.25">
      <c r="A612" s="4"/>
      <c r="B612" s="6" t="s">
        <v>492</v>
      </c>
      <c r="C612" s="6" t="s">
        <v>489</v>
      </c>
      <c r="D612" s="9" t="s">
        <v>679</v>
      </c>
      <c r="E612" s="7">
        <v>50</v>
      </c>
      <c r="F612" s="7">
        <v>50</v>
      </c>
      <c r="I612" s="100"/>
      <c r="J612" s="145"/>
      <c r="K612" s="101"/>
    </row>
    <row r="613" spans="1:11" ht="25.5" x14ac:dyDescent="0.25">
      <c r="A613" s="8"/>
      <c r="B613" s="9" t="s">
        <v>493</v>
      </c>
      <c r="C613" s="10" t="s">
        <v>489</v>
      </c>
      <c r="D613" s="9" t="s">
        <v>679</v>
      </c>
      <c r="E613" s="39" t="s">
        <v>666</v>
      </c>
      <c r="F613" s="39" t="s">
        <v>666</v>
      </c>
      <c r="I613" s="106"/>
      <c r="J613" s="148"/>
      <c r="K613" s="101"/>
    </row>
    <row r="614" spans="1:11" ht="34.5" customHeight="1" x14ac:dyDescent="0.25">
      <c r="A614" s="4"/>
      <c r="B614" s="6" t="s">
        <v>494</v>
      </c>
      <c r="C614" s="6" t="s">
        <v>467</v>
      </c>
      <c r="D614" s="9" t="s">
        <v>679</v>
      </c>
      <c r="E614" s="15" t="s">
        <v>872</v>
      </c>
      <c r="F614" s="15" t="s">
        <v>873</v>
      </c>
      <c r="I614" s="106"/>
      <c r="J614" s="148"/>
      <c r="K614" s="103"/>
    </row>
    <row r="615" spans="1:11" x14ac:dyDescent="0.25">
      <c r="A615" s="8"/>
      <c r="B615" s="9" t="s">
        <v>495</v>
      </c>
      <c r="C615" s="10"/>
      <c r="D615" s="9" t="s">
        <v>679</v>
      </c>
      <c r="E615" s="16" t="s">
        <v>496</v>
      </c>
      <c r="F615" s="16" t="s">
        <v>497</v>
      </c>
      <c r="I615" s="100"/>
      <c r="J615" s="145"/>
      <c r="K615" s="101"/>
    </row>
    <row r="616" spans="1:11" ht="15.75" x14ac:dyDescent="0.25">
      <c r="A616" s="8"/>
      <c r="B616" s="13" t="s">
        <v>498</v>
      </c>
      <c r="C616" s="10" t="s">
        <v>489</v>
      </c>
      <c r="D616" s="9" t="s">
        <v>679</v>
      </c>
      <c r="E616" s="7">
        <v>227</v>
      </c>
      <c r="F616" s="15">
        <v>212</v>
      </c>
      <c r="I616" s="100"/>
      <c r="J616" s="145"/>
      <c r="K616" s="101"/>
    </row>
    <row r="617" spans="1:11" ht="15.75" x14ac:dyDescent="0.25">
      <c r="A617" s="8"/>
      <c r="B617" s="13" t="s">
        <v>499</v>
      </c>
      <c r="C617" s="10" t="s">
        <v>489</v>
      </c>
      <c r="D617" s="9" t="s">
        <v>679</v>
      </c>
      <c r="E617" s="7">
        <v>24</v>
      </c>
      <c r="F617" s="15">
        <v>44</v>
      </c>
      <c r="I617" s="100"/>
      <c r="J617" s="145"/>
      <c r="K617" s="101"/>
    </row>
    <row r="618" spans="1:11" x14ac:dyDescent="0.25">
      <c r="A618" s="8"/>
      <c r="B618" s="18" t="s">
        <v>500</v>
      </c>
      <c r="C618" s="10" t="s">
        <v>13</v>
      </c>
      <c r="D618" s="9" t="s">
        <v>679</v>
      </c>
      <c r="E618" s="39" t="s">
        <v>666</v>
      </c>
      <c r="F618" s="39" t="s">
        <v>666</v>
      </c>
      <c r="I618" s="106"/>
      <c r="J618" s="148"/>
      <c r="K618" s="101"/>
    </row>
    <row r="619" spans="1:11" ht="38.25" x14ac:dyDescent="0.25">
      <c r="A619" s="8"/>
      <c r="B619" s="18" t="s">
        <v>501</v>
      </c>
      <c r="C619" s="10" t="s">
        <v>465</v>
      </c>
      <c r="D619" s="9" t="s">
        <v>679</v>
      </c>
      <c r="E619" s="39" t="s">
        <v>666</v>
      </c>
      <c r="F619" s="39" t="s">
        <v>666</v>
      </c>
      <c r="I619" s="106"/>
      <c r="J619" s="148"/>
      <c r="K619" s="101"/>
    </row>
    <row r="620" spans="1:11" ht="38.25" x14ac:dyDescent="0.25">
      <c r="A620" s="8"/>
      <c r="B620" s="18" t="s">
        <v>502</v>
      </c>
      <c r="C620" s="10" t="s">
        <v>21</v>
      </c>
      <c r="D620" s="9" t="s">
        <v>679</v>
      </c>
      <c r="E620" s="7">
        <v>0</v>
      </c>
      <c r="F620" s="15">
        <v>0</v>
      </c>
      <c r="I620" s="106"/>
      <c r="J620" s="148"/>
      <c r="K620" s="101"/>
    </row>
    <row r="621" spans="1:11" ht="15.75" customHeight="1" x14ac:dyDescent="0.25">
      <c r="A621" s="19" t="s">
        <v>503</v>
      </c>
      <c r="B621" s="14"/>
      <c r="C621" s="14"/>
      <c r="D621" s="14"/>
      <c r="E621" s="14"/>
      <c r="F621" s="14"/>
      <c r="I621" s="96"/>
      <c r="J621" s="143"/>
      <c r="K621" s="97"/>
    </row>
    <row r="622" spans="1:11" x14ac:dyDescent="0.25">
      <c r="A622" s="8"/>
      <c r="B622" s="9" t="s">
        <v>504</v>
      </c>
      <c r="C622" s="10" t="s">
        <v>10</v>
      </c>
      <c r="D622" s="9" t="s">
        <v>679</v>
      </c>
      <c r="E622" s="7">
        <v>40</v>
      </c>
      <c r="F622" s="15">
        <v>93</v>
      </c>
      <c r="I622" s="106"/>
      <c r="J622" s="148"/>
      <c r="K622" s="101"/>
    </row>
    <row r="623" spans="1:11" x14ac:dyDescent="0.25">
      <c r="A623" s="8"/>
      <c r="B623" s="9" t="s">
        <v>505</v>
      </c>
      <c r="C623" s="10" t="s">
        <v>10</v>
      </c>
      <c r="D623" s="9" t="s">
        <v>679</v>
      </c>
      <c r="E623" s="39" t="s">
        <v>666</v>
      </c>
      <c r="F623" s="39" t="s">
        <v>666</v>
      </c>
      <c r="I623" s="100"/>
      <c r="J623" s="145"/>
      <c r="K623" s="101"/>
    </row>
    <row r="624" spans="1:11" ht="27.75" customHeight="1" x14ac:dyDescent="0.25">
      <c r="A624" s="4"/>
      <c r="B624" s="6" t="s">
        <v>506</v>
      </c>
      <c r="C624" s="6" t="s">
        <v>13</v>
      </c>
      <c r="D624" s="9" t="s">
        <v>679</v>
      </c>
      <c r="E624" s="17">
        <v>1140</v>
      </c>
      <c r="F624" s="15" t="s">
        <v>507</v>
      </c>
      <c r="I624" s="106"/>
      <c r="J624" s="148"/>
      <c r="K624" s="101"/>
    </row>
    <row r="625" spans="1:11" ht="27.75" customHeight="1" x14ac:dyDescent="0.25">
      <c r="A625" s="4"/>
      <c r="B625" s="6" t="s">
        <v>508</v>
      </c>
      <c r="C625" s="6" t="s">
        <v>509</v>
      </c>
      <c r="D625" s="9" t="s">
        <v>679</v>
      </c>
      <c r="E625" s="7">
        <v>413.5</v>
      </c>
      <c r="F625" s="7">
        <v>694.5</v>
      </c>
      <c r="I625" s="106"/>
      <c r="J625" s="148"/>
      <c r="K625" s="101"/>
    </row>
    <row r="626" spans="1:11" ht="27.75" customHeight="1" x14ac:dyDescent="0.25">
      <c r="A626" s="4"/>
      <c r="B626" s="6" t="s">
        <v>510</v>
      </c>
      <c r="C626" s="6" t="s">
        <v>511</v>
      </c>
      <c r="D626" s="9" t="s">
        <v>679</v>
      </c>
      <c r="E626" s="7">
        <v>363</v>
      </c>
      <c r="F626" s="7">
        <v>450</v>
      </c>
      <c r="I626" s="106"/>
      <c r="J626" s="148"/>
      <c r="K626" s="101"/>
    </row>
    <row r="627" spans="1:11" ht="27" customHeight="1" x14ac:dyDescent="0.25">
      <c r="A627" s="4"/>
      <c r="B627" s="6" t="s">
        <v>512</v>
      </c>
      <c r="C627" s="6" t="s">
        <v>513</v>
      </c>
      <c r="D627" s="9" t="s">
        <v>679</v>
      </c>
      <c r="E627" s="7">
        <v>4240</v>
      </c>
      <c r="F627" s="7">
        <v>4000</v>
      </c>
      <c r="I627" s="106"/>
      <c r="J627" s="148"/>
      <c r="K627" s="101"/>
    </row>
    <row r="628" spans="1:11" x14ac:dyDescent="0.25">
      <c r="A628" s="8"/>
      <c r="B628" s="9" t="s">
        <v>514</v>
      </c>
      <c r="C628" s="10"/>
      <c r="D628" s="9" t="s">
        <v>679</v>
      </c>
      <c r="E628" s="11"/>
      <c r="F628" s="12"/>
      <c r="I628" s="106"/>
      <c r="J628" s="148"/>
      <c r="K628" s="105"/>
    </row>
    <row r="629" spans="1:11" ht="27.75" customHeight="1" x14ac:dyDescent="0.25">
      <c r="A629" s="4"/>
      <c r="B629" s="6" t="s">
        <v>515</v>
      </c>
      <c r="C629" s="6" t="s">
        <v>21</v>
      </c>
      <c r="D629" s="9" t="s">
        <v>679</v>
      </c>
      <c r="E629" s="7">
        <v>55</v>
      </c>
      <c r="F629" s="7">
        <v>33</v>
      </c>
      <c r="I629" s="106"/>
      <c r="J629" s="148"/>
      <c r="K629" s="101"/>
    </row>
    <row r="630" spans="1:11" ht="27.75" customHeight="1" x14ac:dyDescent="0.25">
      <c r="A630" s="4"/>
      <c r="B630" s="6" t="s">
        <v>516</v>
      </c>
      <c r="C630" s="6" t="s">
        <v>21</v>
      </c>
      <c r="D630" s="9" t="s">
        <v>679</v>
      </c>
      <c r="E630" s="7">
        <v>45</v>
      </c>
      <c r="F630" s="7">
        <v>67</v>
      </c>
      <c r="I630" s="106"/>
      <c r="J630" s="148"/>
      <c r="K630" s="101"/>
    </row>
    <row r="631" spans="1:11" ht="27.75" customHeight="1" x14ac:dyDescent="0.25">
      <c r="A631" s="4"/>
      <c r="B631" s="6" t="s">
        <v>517</v>
      </c>
      <c r="C631" s="6" t="s">
        <v>467</v>
      </c>
      <c r="D631" s="9" t="s">
        <v>679</v>
      </c>
      <c r="E631" s="17">
        <v>66164</v>
      </c>
      <c r="F631" s="15" t="s">
        <v>518</v>
      </c>
      <c r="I631" s="108"/>
      <c r="J631" s="150"/>
      <c r="K631" s="109"/>
    </row>
    <row r="632" spans="1:11" ht="15.75" customHeight="1" x14ac:dyDescent="0.25">
      <c r="A632" s="19" t="s">
        <v>519</v>
      </c>
      <c r="B632" s="14"/>
      <c r="C632" s="14"/>
      <c r="D632" s="14"/>
      <c r="E632" s="14"/>
      <c r="F632" s="14"/>
      <c r="I632" s="96"/>
      <c r="J632" s="143"/>
      <c r="K632" s="97"/>
    </row>
    <row r="633" spans="1:11" x14ac:dyDescent="0.25">
      <c r="A633" s="8"/>
      <c r="B633" s="9" t="s">
        <v>520</v>
      </c>
      <c r="C633" s="10" t="s">
        <v>13</v>
      </c>
      <c r="D633" s="9" t="s">
        <v>679</v>
      </c>
      <c r="E633" s="7">
        <v>18</v>
      </c>
      <c r="F633" s="15">
        <v>23</v>
      </c>
      <c r="I633" s="100"/>
      <c r="J633" s="145"/>
      <c r="K633" s="101"/>
    </row>
    <row r="634" spans="1:11" x14ac:dyDescent="0.25">
      <c r="A634" s="8"/>
      <c r="B634" s="9" t="s">
        <v>521</v>
      </c>
      <c r="C634" s="10" t="s">
        <v>522</v>
      </c>
      <c r="D634" s="9" t="s">
        <v>679</v>
      </c>
      <c r="E634" s="7">
        <v>12</v>
      </c>
      <c r="F634" s="15">
        <v>11</v>
      </c>
      <c r="I634" s="100"/>
      <c r="J634" s="145"/>
      <c r="K634" s="101"/>
    </row>
    <row r="635" spans="1:11" x14ac:dyDescent="0.25">
      <c r="A635" s="8"/>
      <c r="B635" s="9" t="s">
        <v>523</v>
      </c>
      <c r="C635" s="10" t="s">
        <v>524</v>
      </c>
      <c r="D635" s="9" t="s">
        <v>679</v>
      </c>
      <c r="E635" s="17">
        <v>21201</v>
      </c>
      <c r="F635" s="20">
        <v>27685</v>
      </c>
      <c r="I635" s="100"/>
      <c r="J635" s="145"/>
      <c r="K635" s="101"/>
    </row>
    <row r="636" spans="1:11" x14ac:dyDescent="0.25">
      <c r="A636" s="8"/>
      <c r="B636" s="9" t="s">
        <v>525</v>
      </c>
      <c r="C636" s="10"/>
      <c r="D636" s="9" t="s">
        <v>679</v>
      </c>
      <c r="E636" s="17">
        <v>21201</v>
      </c>
      <c r="F636" s="20">
        <v>27685</v>
      </c>
      <c r="I636" s="100"/>
      <c r="J636" s="145"/>
      <c r="K636" s="101"/>
    </row>
    <row r="637" spans="1:11" x14ac:dyDescent="0.25">
      <c r="A637" s="8"/>
      <c r="B637" s="13" t="s">
        <v>526</v>
      </c>
      <c r="C637" s="10" t="s">
        <v>21</v>
      </c>
      <c r="D637" s="9" t="s">
        <v>679</v>
      </c>
      <c r="E637" s="7">
        <v>90</v>
      </c>
      <c r="F637" s="15">
        <v>86</v>
      </c>
      <c r="I637" s="100"/>
      <c r="J637" s="145"/>
      <c r="K637" s="101"/>
    </row>
    <row r="638" spans="1:11" x14ac:dyDescent="0.25">
      <c r="A638" s="8"/>
      <c r="B638" s="13" t="s">
        <v>527</v>
      </c>
      <c r="C638" s="10" t="s">
        <v>21</v>
      </c>
      <c r="D638" s="9" t="s">
        <v>679</v>
      </c>
      <c r="E638" s="7">
        <v>10</v>
      </c>
      <c r="F638" s="15">
        <v>14</v>
      </c>
      <c r="I638" s="100"/>
      <c r="J638" s="145"/>
      <c r="K638" s="101"/>
    </row>
    <row r="639" spans="1:11" x14ac:dyDescent="0.25">
      <c r="A639" s="8"/>
      <c r="B639" s="9" t="s">
        <v>528</v>
      </c>
      <c r="C639" s="10" t="s">
        <v>529</v>
      </c>
      <c r="D639" s="9" t="s">
        <v>679</v>
      </c>
      <c r="E639" s="7">
        <v>11</v>
      </c>
      <c r="F639" s="15">
        <v>9.0500000000000007</v>
      </c>
      <c r="I639" s="100"/>
      <c r="J639" s="145"/>
      <c r="K639" s="101"/>
    </row>
    <row r="640" spans="1:11" ht="25.5" x14ac:dyDescent="0.25">
      <c r="A640" s="8"/>
      <c r="B640" s="9" t="s">
        <v>672</v>
      </c>
      <c r="C640" s="10" t="s">
        <v>467</v>
      </c>
      <c r="D640" s="9" t="s">
        <v>679</v>
      </c>
      <c r="E640" s="17">
        <v>26559</v>
      </c>
      <c r="F640" s="20">
        <v>140989</v>
      </c>
      <c r="I640" s="110"/>
      <c r="J640" s="151"/>
      <c r="K640" s="111"/>
    </row>
    <row r="641" spans="1:11" x14ac:dyDescent="0.25">
      <c r="A641" s="8"/>
      <c r="B641" s="9" t="s">
        <v>673</v>
      </c>
      <c r="C641" s="10" t="s">
        <v>467</v>
      </c>
      <c r="D641" s="9" t="s">
        <v>679</v>
      </c>
      <c r="E641" s="39" t="s">
        <v>666</v>
      </c>
      <c r="F641" s="20">
        <v>71660</v>
      </c>
      <c r="I641" s="100"/>
      <c r="J641" s="145"/>
      <c r="K641" s="111"/>
    </row>
    <row r="642" spans="1:11" x14ac:dyDescent="0.25">
      <c r="A642" s="8"/>
      <c r="B642" s="9" t="s">
        <v>530</v>
      </c>
      <c r="C642" s="10" t="s">
        <v>21</v>
      </c>
      <c r="D642" s="9" t="s">
        <v>679</v>
      </c>
      <c r="E642" s="39" t="s">
        <v>666</v>
      </c>
      <c r="F642" s="39" t="s">
        <v>666</v>
      </c>
      <c r="I642" s="100"/>
      <c r="J642" s="145"/>
      <c r="K642" s="101"/>
    </row>
    <row r="643" spans="1:11" ht="15.75" customHeight="1" x14ac:dyDescent="0.25">
      <c r="A643" s="19" t="s">
        <v>531</v>
      </c>
      <c r="B643" s="14"/>
      <c r="C643" s="14"/>
      <c r="D643" s="14"/>
      <c r="E643" s="14"/>
      <c r="F643" s="14"/>
      <c r="I643" s="96"/>
      <c r="J643" s="143"/>
      <c r="K643" s="97"/>
    </row>
    <row r="644" spans="1:11" x14ac:dyDescent="0.25">
      <c r="A644" s="8"/>
      <c r="B644" s="9" t="s">
        <v>532</v>
      </c>
      <c r="C644" s="10" t="s">
        <v>533</v>
      </c>
      <c r="D644" s="9" t="s">
        <v>680</v>
      </c>
      <c r="E644" s="7">
        <v>430.4</v>
      </c>
      <c r="F644" s="15">
        <v>199.8</v>
      </c>
      <c r="I644" s="102"/>
      <c r="J644" s="40">
        <v>499.2</v>
      </c>
      <c r="K644" s="112"/>
    </row>
    <row r="645" spans="1:11" x14ac:dyDescent="0.25">
      <c r="A645" s="8"/>
      <c r="B645" s="9" t="s">
        <v>534</v>
      </c>
      <c r="C645" s="10" t="s">
        <v>533</v>
      </c>
      <c r="D645" s="9" t="s">
        <v>680</v>
      </c>
      <c r="E645" s="7">
        <v>580.70000000000005</v>
      </c>
      <c r="F645" s="15">
        <v>195.7</v>
      </c>
      <c r="I645" s="102"/>
      <c r="J645" s="40">
        <v>642.79999999999995</v>
      </c>
      <c r="K645" s="112"/>
    </row>
    <row r="646" spans="1:11" x14ac:dyDescent="0.25">
      <c r="A646" s="8"/>
      <c r="B646" s="9" t="s">
        <v>486</v>
      </c>
      <c r="C646" s="10" t="s">
        <v>483</v>
      </c>
      <c r="D646" s="9" t="s">
        <v>680</v>
      </c>
      <c r="E646" s="7">
        <v>1690</v>
      </c>
      <c r="F646" s="15">
        <v>293</v>
      </c>
      <c r="I646" s="102"/>
      <c r="J646" s="40">
        <v>1677</v>
      </c>
      <c r="K646" s="101"/>
    </row>
    <row r="647" spans="1:11" ht="25.5" x14ac:dyDescent="0.25">
      <c r="A647" s="8"/>
      <c r="B647" s="9" t="s">
        <v>535</v>
      </c>
      <c r="C647" s="10" t="s">
        <v>13</v>
      </c>
      <c r="D647" s="9" t="s">
        <v>680</v>
      </c>
      <c r="E647" s="7">
        <v>833</v>
      </c>
      <c r="F647" s="15">
        <v>761</v>
      </c>
      <c r="I647" s="102"/>
      <c r="J647" s="40">
        <v>1100</v>
      </c>
      <c r="K647" s="112"/>
    </row>
    <row r="648" spans="1:11" ht="25.5" x14ac:dyDescent="0.25">
      <c r="A648" s="8"/>
      <c r="B648" s="9" t="s">
        <v>536</v>
      </c>
      <c r="C648" s="10" t="s">
        <v>13</v>
      </c>
      <c r="D648" s="9" t="s">
        <v>680</v>
      </c>
      <c r="E648" s="7">
        <v>810</v>
      </c>
      <c r="F648" s="15">
        <v>670</v>
      </c>
      <c r="I648" s="102"/>
      <c r="J648" s="40">
        <v>978</v>
      </c>
      <c r="K648" s="112"/>
    </row>
    <row r="649" spans="1:11" ht="38.25" x14ac:dyDescent="0.25">
      <c r="A649" s="8"/>
      <c r="B649" s="9" t="s">
        <v>537</v>
      </c>
      <c r="C649" s="10" t="s">
        <v>13</v>
      </c>
      <c r="D649" s="9" t="s">
        <v>680</v>
      </c>
      <c r="E649" s="39" t="s">
        <v>666</v>
      </c>
      <c r="F649" s="39" t="s">
        <v>666</v>
      </c>
      <c r="I649" s="100"/>
      <c r="J649" s="145"/>
      <c r="K649" s="112"/>
    </row>
    <row r="650" spans="1:11" ht="38.25" x14ac:dyDescent="0.25">
      <c r="A650" s="8"/>
      <c r="B650" s="9" t="s">
        <v>538</v>
      </c>
      <c r="C650" s="10" t="s">
        <v>13</v>
      </c>
      <c r="D650" s="9" t="s">
        <v>680</v>
      </c>
      <c r="E650" s="39" t="s">
        <v>666</v>
      </c>
      <c r="F650" s="39" t="s">
        <v>666</v>
      </c>
      <c r="I650" s="100"/>
      <c r="J650" s="145"/>
      <c r="K650" s="112"/>
    </row>
    <row r="651" spans="1:11" ht="25.5" x14ac:dyDescent="0.25">
      <c r="A651" s="8"/>
      <c r="B651" s="9" t="s">
        <v>9</v>
      </c>
      <c r="C651" s="10" t="s">
        <v>10</v>
      </c>
      <c r="D651" s="9" t="s">
        <v>680</v>
      </c>
      <c r="E651" s="7">
        <v>84.6</v>
      </c>
      <c r="F651" s="15">
        <v>27.6</v>
      </c>
      <c r="I651" s="102"/>
      <c r="J651" s="40">
        <v>92</v>
      </c>
      <c r="K651" s="112"/>
    </row>
    <row r="652" spans="1:11" ht="25.5" x14ac:dyDescent="0.25">
      <c r="A652" s="8"/>
      <c r="B652" s="9" t="s">
        <v>15</v>
      </c>
      <c r="C652" s="10" t="s">
        <v>10</v>
      </c>
      <c r="D652" s="9" t="s">
        <v>680</v>
      </c>
      <c r="E652" s="7">
        <v>73.7</v>
      </c>
      <c r="F652" s="15">
        <v>26.1</v>
      </c>
      <c r="I652" s="102"/>
      <c r="J652" s="40">
        <v>79.5</v>
      </c>
      <c r="K652" s="112"/>
    </row>
    <row r="653" spans="1:11" ht="25.5" x14ac:dyDescent="0.25">
      <c r="A653" s="8"/>
      <c r="B653" s="9" t="s">
        <v>539</v>
      </c>
      <c r="C653" s="10" t="s">
        <v>540</v>
      </c>
      <c r="D653" s="9" t="s">
        <v>680</v>
      </c>
      <c r="E653" s="7">
        <v>0.89</v>
      </c>
      <c r="F653" s="15">
        <v>0.45</v>
      </c>
      <c r="I653" s="102"/>
      <c r="J653" s="40">
        <v>0.74</v>
      </c>
      <c r="K653" s="101"/>
    </row>
    <row r="654" spans="1:11" ht="25.5" x14ac:dyDescent="0.25">
      <c r="A654" s="8"/>
      <c r="B654" s="9" t="s">
        <v>541</v>
      </c>
      <c r="C654" s="10" t="s">
        <v>540</v>
      </c>
      <c r="D654" s="9" t="s">
        <v>680</v>
      </c>
      <c r="E654" s="7">
        <v>2.25</v>
      </c>
      <c r="F654" s="15">
        <v>1.04</v>
      </c>
      <c r="I654" s="102"/>
      <c r="J654" s="40">
        <v>2.04</v>
      </c>
      <c r="K654" s="101"/>
    </row>
    <row r="655" spans="1:11" ht="38.25" x14ac:dyDescent="0.25">
      <c r="A655" s="8"/>
      <c r="B655" s="9" t="s">
        <v>542</v>
      </c>
      <c r="C655" s="10" t="s">
        <v>543</v>
      </c>
      <c r="D655" s="9" t="s">
        <v>680</v>
      </c>
      <c r="E655" s="39" t="s">
        <v>666</v>
      </c>
      <c r="F655" s="39" t="s">
        <v>666</v>
      </c>
      <c r="I655" s="100"/>
      <c r="J655" s="145"/>
      <c r="K655" s="101"/>
    </row>
    <row r="656" spans="1:11" ht="38.25" x14ac:dyDescent="0.25">
      <c r="A656" s="8"/>
      <c r="B656" s="9" t="s">
        <v>544</v>
      </c>
      <c r="C656" s="10" t="s">
        <v>543</v>
      </c>
      <c r="D656" s="9" t="s">
        <v>680</v>
      </c>
      <c r="E656" s="39" t="s">
        <v>666</v>
      </c>
      <c r="F656" s="39" t="s">
        <v>666</v>
      </c>
      <c r="I656" s="100"/>
      <c r="J656" s="145"/>
      <c r="K656" s="101"/>
    </row>
    <row r="657" spans="1:11" x14ac:dyDescent="0.25">
      <c r="A657" s="8"/>
      <c r="B657" s="9" t="s">
        <v>545</v>
      </c>
      <c r="C657" s="10" t="s">
        <v>467</v>
      </c>
      <c r="D657" s="9" t="s">
        <v>680</v>
      </c>
      <c r="E657" s="15" t="s">
        <v>546</v>
      </c>
      <c r="F657" s="15" t="s">
        <v>547</v>
      </c>
      <c r="I657" s="102"/>
      <c r="J657" s="40" t="s">
        <v>942</v>
      </c>
      <c r="K657" s="79"/>
    </row>
    <row r="658" spans="1:11" x14ac:dyDescent="0.25">
      <c r="A658" s="14" t="s">
        <v>548</v>
      </c>
      <c r="B658" s="14"/>
      <c r="C658" s="14"/>
      <c r="D658" s="14"/>
      <c r="E658" s="14"/>
      <c r="F658" s="14"/>
      <c r="I658" s="96"/>
      <c r="J658" s="143"/>
      <c r="K658" s="97"/>
    </row>
    <row r="659" spans="1:11" ht="25.5" x14ac:dyDescent="0.25">
      <c r="A659" s="8"/>
      <c r="B659" s="9" t="s">
        <v>549</v>
      </c>
      <c r="C659" s="10" t="s">
        <v>13</v>
      </c>
      <c r="D659" s="9" t="s">
        <v>677</v>
      </c>
      <c r="E659" s="15" t="s">
        <v>550</v>
      </c>
      <c r="F659" s="15" t="s">
        <v>551</v>
      </c>
      <c r="I659" s="102"/>
      <c r="J659" s="146"/>
      <c r="K659" s="101"/>
    </row>
    <row r="660" spans="1:11" ht="25.5" x14ac:dyDescent="0.25">
      <c r="A660" s="8"/>
      <c r="B660" s="9" t="s">
        <v>552</v>
      </c>
      <c r="C660" s="10" t="s">
        <v>13</v>
      </c>
      <c r="D660" s="9" t="s">
        <v>677</v>
      </c>
      <c r="E660" s="15" t="s">
        <v>553</v>
      </c>
      <c r="F660" s="15">
        <v>8</v>
      </c>
      <c r="I660" s="102"/>
      <c r="J660" s="146"/>
      <c r="K660" s="101"/>
    </row>
    <row r="661" spans="1:11" ht="25.5" x14ac:dyDescent="0.25">
      <c r="A661" s="8"/>
      <c r="B661" s="9" t="s">
        <v>554</v>
      </c>
      <c r="C661" s="10" t="s">
        <v>555</v>
      </c>
      <c r="D661" s="9" t="s">
        <v>677</v>
      </c>
      <c r="E661" s="7">
        <v>36</v>
      </c>
      <c r="F661" s="15">
        <v>43</v>
      </c>
      <c r="I661" s="102"/>
      <c r="J661" s="146"/>
      <c r="K661" s="101"/>
    </row>
    <row r="662" spans="1:11" ht="25.5" x14ac:dyDescent="0.25">
      <c r="A662" s="8"/>
      <c r="B662" s="9" t="s">
        <v>556</v>
      </c>
      <c r="C662" s="10" t="s">
        <v>124</v>
      </c>
      <c r="D662" s="9" t="s">
        <v>677</v>
      </c>
      <c r="E662" s="17">
        <v>100413</v>
      </c>
      <c r="F662" s="20">
        <v>42436</v>
      </c>
      <c r="I662" s="100"/>
      <c r="J662" s="145"/>
      <c r="K662" s="101"/>
    </row>
    <row r="663" spans="1:11" ht="25.5" x14ac:dyDescent="0.25">
      <c r="A663" s="8"/>
      <c r="B663" s="9" t="s">
        <v>557</v>
      </c>
      <c r="C663" s="10" t="s">
        <v>483</v>
      </c>
      <c r="D663" s="9" t="s">
        <v>677</v>
      </c>
      <c r="E663" s="17">
        <v>9030</v>
      </c>
      <c r="F663" s="20">
        <v>6876</v>
      </c>
      <c r="I663" s="102"/>
      <c r="J663" s="146"/>
      <c r="K663" s="101"/>
    </row>
    <row r="664" spans="1:11" ht="25.5" x14ac:dyDescent="0.25">
      <c r="A664" s="8"/>
      <c r="B664" s="9" t="s">
        <v>558</v>
      </c>
      <c r="C664" s="10" t="s">
        <v>483</v>
      </c>
      <c r="D664" s="9" t="s">
        <v>677</v>
      </c>
      <c r="E664" s="17">
        <v>17321</v>
      </c>
      <c r="F664" s="20">
        <v>17837</v>
      </c>
      <c r="I664" s="100"/>
      <c r="J664" s="145"/>
      <c r="K664" s="101"/>
    </row>
    <row r="665" spans="1:11" ht="25.5" x14ac:dyDescent="0.25">
      <c r="A665" s="8"/>
      <c r="B665" s="9" t="s">
        <v>559</v>
      </c>
      <c r="C665" s="10" t="s">
        <v>483</v>
      </c>
      <c r="D665" s="9" t="s">
        <v>677</v>
      </c>
      <c r="E665" s="7">
        <v>26.350999999999999</v>
      </c>
      <c r="F665" s="15">
        <v>24.713000000000001</v>
      </c>
      <c r="I665" s="100"/>
      <c r="J665" s="145"/>
      <c r="K665" s="101"/>
    </row>
    <row r="666" spans="1:11" ht="25.5" x14ac:dyDescent="0.25">
      <c r="A666" s="8"/>
      <c r="B666" s="9" t="s">
        <v>560</v>
      </c>
      <c r="C666" s="10"/>
      <c r="D666" s="9" t="s">
        <v>677</v>
      </c>
      <c r="E666" s="11"/>
      <c r="F666" s="12"/>
      <c r="I666" s="104"/>
      <c r="J666" s="147"/>
      <c r="K666" s="105"/>
    </row>
    <row r="667" spans="1:11" ht="15.75" x14ac:dyDescent="0.25">
      <c r="A667" s="8"/>
      <c r="B667" s="13" t="s">
        <v>561</v>
      </c>
      <c r="C667" s="10" t="s">
        <v>489</v>
      </c>
      <c r="D667" s="9"/>
      <c r="E667" s="7">
        <v>52</v>
      </c>
      <c r="F667" s="15">
        <v>68</v>
      </c>
      <c r="I667" s="100"/>
      <c r="J667" s="145"/>
      <c r="K667" s="101"/>
    </row>
    <row r="668" spans="1:11" ht="15.75" x14ac:dyDescent="0.25">
      <c r="A668" s="8"/>
      <c r="B668" s="13" t="s">
        <v>562</v>
      </c>
      <c r="C668" s="10" t="s">
        <v>489</v>
      </c>
      <c r="D668" s="9"/>
      <c r="E668" s="7">
        <v>114</v>
      </c>
      <c r="F668" s="15">
        <v>162</v>
      </c>
      <c r="I668" s="100"/>
      <c r="J668" s="145"/>
      <c r="K668" s="101"/>
    </row>
    <row r="669" spans="1:11" ht="15.75" x14ac:dyDescent="0.25">
      <c r="A669" s="8"/>
      <c r="B669" s="13" t="s">
        <v>563</v>
      </c>
      <c r="C669" s="10" t="s">
        <v>489</v>
      </c>
      <c r="D669" s="9"/>
      <c r="E669" s="7">
        <v>88</v>
      </c>
      <c r="F669" s="12"/>
      <c r="I669" s="100"/>
      <c r="J669" s="145"/>
      <c r="K669" s="101"/>
    </row>
    <row r="670" spans="1:11" ht="25.5" x14ac:dyDescent="0.25">
      <c r="A670" s="8"/>
      <c r="B670" s="9" t="s">
        <v>564</v>
      </c>
      <c r="C670" s="10" t="s">
        <v>13</v>
      </c>
      <c r="D670" s="9" t="s">
        <v>677</v>
      </c>
      <c r="E670" s="39" t="s">
        <v>666</v>
      </c>
      <c r="F670" s="39" t="s">
        <v>666</v>
      </c>
      <c r="I670" s="100"/>
      <c r="J670" s="145"/>
      <c r="K670" s="101"/>
    </row>
    <row r="671" spans="1:11" ht="38.25" x14ac:dyDescent="0.25">
      <c r="A671" s="8"/>
      <c r="B671" s="9" t="s">
        <v>565</v>
      </c>
      <c r="C671" s="10" t="s">
        <v>465</v>
      </c>
      <c r="D671" s="9" t="s">
        <v>677</v>
      </c>
      <c r="E671" s="39" t="s">
        <v>666</v>
      </c>
      <c r="F671" s="39" t="s">
        <v>666</v>
      </c>
      <c r="I671" s="100"/>
      <c r="J671" s="145"/>
      <c r="K671" s="101"/>
    </row>
    <row r="672" spans="1:11" ht="51" x14ac:dyDescent="0.25">
      <c r="A672" s="8"/>
      <c r="B672" s="9" t="s">
        <v>566</v>
      </c>
      <c r="C672" s="10" t="s">
        <v>13</v>
      </c>
      <c r="D672" s="9" t="s">
        <v>677</v>
      </c>
      <c r="E672" s="39" t="s">
        <v>666</v>
      </c>
      <c r="F672" s="39" t="s">
        <v>666</v>
      </c>
      <c r="I672" s="100"/>
      <c r="J672" s="145"/>
      <c r="K672" s="101"/>
    </row>
    <row r="673" spans="1:11" ht="25.5" x14ac:dyDescent="0.25">
      <c r="A673" s="8"/>
      <c r="B673" s="9" t="s">
        <v>567</v>
      </c>
      <c r="C673" s="10" t="s">
        <v>13</v>
      </c>
      <c r="D673" s="9" t="s">
        <v>677</v>
      </c>
      <c r="E673" s="39" t="s">
        <v>666</v>
      </c>
      <c r="F673" s="39" t="s">
        <v>666</v>
      </c>
      <c r="I673" s="100"/>
      <c r="J673" s="145"/>
      <c r="K673" s="101"/>
    </row>
    <row r="674" spans="1:11" ht="25.5" x14ac:dyDescent="0.25">
      <c r="A674" s="8"/>
      <c r="B674" s="9" t="s">
        <v>568</v>
      </c>
      <c r="C674" s="10" t="s">
        <v>483</v>
      </c>
      <c r="D674" s="9" t="s">
        <v>677</v>
      </c>
      <c r="E674" s="39" t="s">
        <v>666</v>
      </c>
      <c r="F674" s="39" t="s">
        <v>666</v>
      </c>
      <c r="I674" s="100"/>
      <c r="J674" s="145"/>
      <c r="K674" s="101"/>
    </row>
    <row r="675" spans="1:11" ht="25.5" x14ac:dyDescent="0.25">
      <c r="A675" s="8"/>
      <c r="B675" s="9" t="s">
        <v>569</v>
      </c>
      <c r="C675" s="10" t="s">
        <v>21</v>
      </c>
      <c r="D675" s="9" t="s">
        <v>677</v>
      </c>
      <c r="E675" s="39" t="s">
        <v>666</v>
      </c>
      <c r="F675" s="39" t="s">
        <v>666</v>
      </c>
      <c r="I675" s="100"/>
      <c r="J675" s="145"/>
      <c r="K675" s="101"/>
    </row>
    <row r="676" spans="1:11" ht="38.25" x14ac:dyDescent="0.25">
      <c r="A676" s="8"/>
      <c r="B676" s="9" t="s">
        <v>570</v>
      </c>
      <c r="C676" s="10" t="s">
        <v>483</v>
      </c>
      <c r="D676" s="9" t="s">
        <v>677</v>
      </c>
      <c r="E676" s="39" t="s">
        <v>666</v>
      </c>
      <c r="F676" s="39" t="s">
        <v>666</v>
      </c>
      <c r="I676" s="102"/>
      <c r="J676" s="146"/>
      <c r="K676" s="101"/>
    </row>
    <row r="677" spans="1:11" ht="38.25" x14ac:dyDescent="0.25">
      <c r="A677" s="8"/>
      <c r="B677" s="9" t="s">
        <v>571</v>
      </c>
      <c r="C677" s="10" t="s">
        <v>489</v>
      </c>
      <c r="D677" s="9" t="s">
        <v>677</v>
      </c>
      <c r="E677" s="7">
        <v>150</v>
      </c>
      <c r="F677" s="39" t="s">
        <v>666</v>
      </c>
      <c r="I677" s="102"/>
      <c r="J677" s="146"/>
      <c r="K677" s="101"/>
    </row>
    <row r="678" spans="1:11" ht="15.75" customHeight="1" x14ac:dyDescent="0.25">
      <c r="A678" s="19" t="s">
        <v>572</v>
      </c>
      <c r="B678" s="14"/>
      <c r="C678" s="14"/>
      <c r="D678" s="14"/>
      <c r="E678" s="14"/>
      <c r="F678" s="14"/>
      <c r="I678" s="96"/>
      <c r="J678" s="143"/>
      <c r="K678" s="97"/>
    </row>
    <row r="679" spans="1:11" ht="25.5" x14ac:dyDescent="0.25">
      <c r="A679" s="8"/>
      <c r="B679" s="9" t="s">
        <v>53</v>
      </c>
      <c r="C679" s="10" t="s">
        <v>10</v>
      </c>
      <c r="D679" s="9" t="s">
        <v>679</v>
      </c>
      <c r="E679" s="7">
        <v>24.9</v>
      </c>
      <c r="F679" s="15">
        <v>10.27</v>
      </c>
      <c r="I679" s="113"/>
      <c r="J679" s="152"/>
      <c r="K679" s="112"/>
    </row>
    <row r="680" spans="1:11" x14ac:dyDescent="0.25">
      <c r="A680" s="8"/>
      <c r="B680" s="9" t="s">
        <v>56</v>
      </c>
      <c r="C680" s="10" t="s">
        <v>10</v>
      </c>
      <c r="D680" s="9" t="s">
        <v>679</v>
      </c>
      <c r="E680" s="7">
        <v>16.899999999999999</v>
      </c>
      <c r="F680" s="15">
        <v>3.33</v>
      </c>
      <c r="I680" s="113"/>
      <c r="J680" s="152"/>
      <c r="K680" s="112"/>
    </row>
    <row r="681" spans="1:11" ht="25.5" x14ac:dyDescent="0.25">
      <c r="A681" s="8"/>
      <c r="B681" s="9" t="s">
        <v>57</v>
      </c>
      <c r="C681" s="10" t="s">
        <v>13</v>
      </c>
      <c r="D681" s="9" t="s">
        <v>679</v>
      </c>
      <c r="E681" s="7">
        <v>3</v>
      </c>
      <c r="F681" s="15">
        <v>0</v>
      </c>
      <c r="I681" s="100"/>
      <c r="J681" s="145">
        <v>3</v>
      </c>
      <c r="K681" s="101">
        <v>0</v>
      </c>
    </row>
    <row r="682" spans="1:11" x14ac:dyDescent="0.25">
      <c r="A682" s="8"/>
      <c r="B682" s="9" t="s">
        <v>61</v>
      </c>
      <c r="C682" s="10" t="s">
        <v>13</v>
      </c>
      <c r="D682" s="9" t="s">
        <v>679</v>
      </c>
      <c r="E682" s="7">
        <v>0</v>
      </c>
      <c r="F682" s="15">
        <v>0</v>
      </c>
      <c r="I682" s="102">
        <v>0</v>
      </c>
      <c r="J682" s="146">
        <v>0</v>
      </c>
      <c r="K682" s="103">
        <v>0</v>
      </c>
    </row>
    <row r="683" spans="1:11" x14ac:dyDescent="0.25">
      <c r="A683" s="8"/>
      <c r="B683" s="9" t="s">
        <v>62</v>
      </c>
      <c r="C683" s="10" t="s">
        <v>13</v>
      </c>
      <c r="D683" s="9" t="s">
        <v>679</v>
      </c>
      <c r="E683" s="7">
        <v>1</v>
      </c>
      <c r="F683" s="15">
        <v>0</v>
      </c>
      <c r="I683" s="100"/>
      <c r="J683" s="145"/>
      <c r="K683" s="101"/>
    </row>
    <row r="684" spans="1:11" x14ac:dyDescent="0.25">
      <c r="A684" s="8"/>
      <c r="B684" s="9" t="s">
        <v>573</v>
      </c>
      <c r="C684" s="10" t="s">
        <v>13</v>
      </c>
      <c r="D684" s="9" t="s">
        <v>679</v>
      </c>
      <c r="E684" s="39" t="s">
        <v>666</v>
      </c>
      <c r="F684" s="39" t="s">
        <v>666</v>
      </c>
      <c r="I684" s="100"/>
      <c r="J684" s="145"/>
      <c r="K684" s="101"/>
    </row>
    <row r="685" spans="1:11" ht="25.5" x14ac:dyDescent="0.25">
      <c r="A685" s="8"/>
      <c r="B685" s="9" t="s">
        <v>63</v>
      </c>
      <c r="C685" s="10" t="s">
        <v>13</v>
      </c>
      <c r="D685" s="9" t="s">
        <v>679</v>
      </c>
      <c r="E685" s="7">
        <v>4</v>
      </c>
      <c r="F685" s="15">
        <v>6</v>
      </c>
      <c r="I685" s="114"/>
      <c r="J685" s="153"/>
      <c r="K685" s="112"/>
    </row>
    <row r="686" spans="1:11" ht="25.5" x14ac:dyDescent="0.25">
      <c r="A686" s="8"/>
      <c r="B686" s="9" t="s">
        <v>574</v>
      </c>
      <c r="C686" s="10" t="s">
        <v>13</v>
      </c>
      <c r="D686" s="9" t="s">
        <v>679</v>
      </c>
      <c r="E686" s="39" t="s">
        <v>666</v>
      </c>
      <c r="F686" s="39" t="s">
        <v>666</v>
      </c>
      <c r="I686" s="100"/>
      <c r="J686" s="145"/>
      <c r="K686" s="101"/>
    </row>
    <row r="687" spans="1:11" x14ac:dyDescent="0.25">
      <c r="A687" s="8"/>
      <c r="B687" s="9" t="s">
        <v>65</v>
      </c>
      <c r="C687" s="10"/>
      <c r="D687" s="9"/>
      <c r="E687" s="11"/>
      <c r="F687" s="12"/>
      <c r="I687" s="104"/>
      <c r="J687" s="147"/>
      <c r="K687" s="105"/>
    </row>
    <row r="688" spans="1:11" x14ac:dyDescent="0.25">
      <c r="A688" s="8"/>
      <c r="B688" s="13" t="s">
        <v>575</v>
      </c>
      <c r="C688" s="10" t="s">
        <v>13</v>
      </c>
      <c r="D688" s="9" t="s">
        <v>679</v>
      </c>
      <c r="E688" s="7">
        <v>10</v>
      </c>
      <c r="F688" s="15">
        <v>2</v>
      </c>
      <c r="I688" s="100"/>
      <c r="J688" s="145"/>
      <c r="K688" s="101"/>
    </row>
    <row r="689" spans="1:12" x14ac:dyDescent="0.25">
      <c r="A689" s="8"/>
      <c r="B689" s="13" t="s">
        <v>576</v>
      </c>
      <c r="C689" s="10" t="s">
        <v>13</v>
      </c>
      <c r="D689" s="9" t="s">
        <v>679</v>
      </c>
      <c r="E689" s="15" t="s">
        <v>69</v>
      </c>
      <c r="F689" s="15">
        <v>1</v>
      </c>
      <c r="I689" s="100"/>
      <c r="J689" s="145"/>
      <c r="K689" s="101"/>
    </row>
    <row r="690" spans="1:12" ht="25.5" x14ac:dyDescent="0.25">
      <c r="A690" s="8"/>
      <c r="B690" s="9" t="s">
        <v>577</v>
      </c>
      <c r="C690" s="10" t="s">
        <v>465</v>
      </c>
      <c r="D690" s="9" t="s">
        <v>679</v>
      </c>
      <c r="E690" s="39">
        <v>0</v>
      </c>
      <c r="F690" s="39">
        <v>0</v>
      </c>
      <c r="I690" s="100">
        <v>0</v>
      </c>
      <c r="J690" s="145">
        <v>0</v>
      </c>
      <c r="K690" s="101">
        <v>0</v>
      </c>
      <c r="L690" s="55">
        <v>0</v>
      </c>
    </row>
    <row r="691" spans="1:12" ht="38.25" x14ac:dyDescent="0.25">
      <c r="A691" s="8"/>
      <c r="B691" s="9" t="s">
        <v>578</v>
      </c>
      <c r="C691" s="10" t="s">
        <v>465</v>
      </c>
      <c r="D691" s="9" t="s">
        <v>679</v>
      </c>
      <c r="E691" s="39" t="s">
        <v>666</v>
      </c>
      <c r="F691" s="39" t="s">
        <v>666</v>
      </c>
      <c r="I691" s="100"/>
      <c r="J691" s="145"/>
      <c r="K691" s="101"/>
    </row>
    <row r="692" spans="1:12" ht="38.25" x14ac:dyDescent="0.25">
      <c r="A692" s="8"/>
      <c r="B692" s="9" t="s">
        <v>579</v>
      </c>
      <c r="C692" s="10" t="s">
        <v>13</v>
      </c>
      <c r="D692" s="9" t="s">
        <v>679</v>
      </c>
      <c r="E692" s="39" t="s">
        <v>666</v>
      </c>
      <c r="F692" s="39" t="s">
        <v>666</v>
      </c>
      <c r="I692" s="100"/>
      <c r="J692" s="145"/>
      <c r="K692" s="101"/>
    </row>
    <row r="693" spans="1:12" ht="15.75" customHeight="1" x14ac:dyDescent="0.25">
      <c r="A693" s="19" t="s">
        <v>580</v>
      </c>
      <c r="B693" s="14"/>
      <c r="C693" s="14"/>
      <c r="D693" s="14"/>
      <c r="E693" s="14"/>
      <c r="F693" s="14"/>
      <c r="I693" s="96"/>
      <c r="J693" s="143"/>
      <c r="K693" s="97"/>
    </row>
    <row r="694" spans="1:12" ht="25.5" x14ac:dyDescent="0.25">
      <c r="A694" s="8"/>
      <c r="B694" s="9" t="s">
        <v>581</v>
      </c>
      <c r="C694" s="10" t="s">
        <v>13</v>
      </c>
      <c r="D694" s="18" t="s">
        <v>677</v>
      </c>
      <c r="E694" s="7">
        <v>4</v>
      </c>
      <c r="F694" s="15">
        <v>6</v>
      </c>
      <c r="I694" s="102"/>
      <c r="J694" s="146"/>
      <c r="K694" s="101"/>
    </row>
    <row r="695" spans="1:12" ht="25.5" x14ac:dyDescent="0.25">
      <c r="A695" s="8"/>
      <c r="B695" s="9" t="s">
        <v>582</v>
      </c>
      <c r="C695" s="10" t="s">
        <v>583</v>
      </c>
      <c r="D695" s="18" t="s">
        <v>677</v>
      </c>
      <c r="E695" s="7">
        <v>13.69</v>
      </c>
      <c r="F695" s="15">
        <v>4.34</v>
      </c>
      <c r="I695" s="100"/>
      <c r="J695" s="145"/>
      <c r="K695" s="101"/>
    </row>
    <row r="696" spans="1:12" ht="25.5" x14ac:dyDescent="0.25">
      <c r="A696" s="8"/>
      <c r="B696" s="13" t="s">
        <v>584</v>
      </c>
      <c r="C696" s="10" t="s">
        <v>583</v>
      </c>
      <c r="D696" s="18" t="s">
        <v>677</v>
      </c>
      <c r="E696" s="7">
        <v>3.5</v>
      </c>
      <c r="F696" s="39" t="s">
        <v>666</v>
      </c>
      <c r="I696" s="102"/>
      <c r="J696" s="146"/>
      <c r="K696" s="101"/>
    </row>
    <row r="697" spans="1:12" ht="25.5" x14ac:dyDescent="0.25">
      <c r="A697" s="8"/>
      <c r="B697" s="13" t="s">
        <v>585</v>
      </c>
      <c r="C697" s="10" t="s">
        <v>583</v>
      </c>
      <c r="D697" s="18" t="s">
        <v>677</v>
      </c>
      <c r="E697" s="39" t="s">
        <v>666</v>
      </c>
      <c r="F697" s="39" t="s">
        <v>666</v>
      </c>
      <c r="I697" s="100"/>
      <c r="J697" s="145"/>
      <c r="K697" s="101"/>
    </row>
    <row r="698" spans="1:12" ht="25.5" x14ac:dyDescent="0.25">
      <c r="A698" s="8"/>
      <c r="B698" s="9" t="s">
        <v>586</v>
      </c>
      <c r="C698" s="10" t="s">
        <v>483</v>
      </c>
      <c r="D698" s="18" t="s">
        <v>677</v>
      </c>
      <c r="E698" s="17">
        <v>14407</v>
      </c>
      <c r="F698" s="20">
        <v>9650</v>
      </c>
      <c r="I698" s="100"/>
      <c r="J698" s="145"/>
      <c r="K698" s="101"/>
    </row>
    <row r="699" spans="1:12" ht="25.5" x14ac:dyDescent="0.25">
      <c r="A699" s="8"/>
      <c r="B699" s="13" t="s">
        <v>587</v>
      </c>
      <c r="C699" s="10" t="s">
        <v>483</v>
      </c>
      <c r="D699" s="18" t="s">
        <v>677</v>
      </c>
      <c r="E699" s="39" t="s">
        <v>666</v>
      </c>
      <c r="F699" s="39" t="s">
        <v>666</v>
      </c>
      <c r="I699" s="100"/>
      <c r="J699" s="145"/>
      <c r="K699" s="101"/>
    </row>
    <row r="700" spans="1:12" ht="38.25" x14ac:dyDescent="0.25">
      <c r="A700" s="8"/>
      <c r="B700" s="9" t="s">
        <v>588</v>
      </c>
      <c r="C700" s="10"/>
      <c r="D700" s="18" t="s">
        <v>677</v>
      </c>
      <c r="E700" s="12" t="s">
        <v>655</v>
      </c>
      <c r="F700" s="12"/>
      <c r="I700" s="102"/>
      <c r="J700" s="146"/>
      <c r="K700" s="101"/>
    </row>
    <row r="701" spans="1:12" x14ac:dyDescent="0.25">
      <c r="A701" s="8"/>
      <c r="B701" s="13" t="s">
        <v>589</v>
      </c>
      <c r="C701" s="10" t="s">
        <v>21</v>
      </c>
      <c r="D701" s="9"/>
      <c r="E701" s="7">
        <v>1</v>
      </c>
      <c r="F701" s="15">
        <v>0</v>
      </c>
      <c r="I701" s="100"/>
      <c r="J701" s="145"/>
      <c r="K701" s="101"/>
    </row>
    <row r="702" spans="1:12" x14ac:dyDescent="0.25">
      <c r="A702" s="8"/>
      <c r="B702" s="13" t="s">
        <v>590</v>
      </c>
      <c r="C702" s="10" t="s">
        <v>21</v>
      </c>
      <c r="D702" s="9"/>
      <c r="E702" s="7">
        <v>99</v>
      </c>
      <c r="F702" s="15">
        <v>100</v>
      </c>
      <c r="I702" s="100"/>
      <c r="J702" s="145"/>
      <c r="K702" s="101"/>
    </row>
    <row r="703" spans="1:12" ht="25.5" x14ac:dyDescent="0.25">
      <c r="A703" s="8"/>
      <c r="B703" s="9" t="s">
        <v>591</v>
      </c>
      <c r="C703" s="10" t="s">
        <v>483</v>
      </c>
      <c r="D703" s="18" t="s">
        <v>677</v>
      </c>
      <c r="E703" s="39" t="s">
        <v>666</v>
      </c>
      <c r="F703" s="39" t="s">
        <v>666</v>
      </c>
      <c r="I703" s="100"/>
      <c r="J703" s="145"/>
      <c r="K703" s="101"/>
    </row>
    <row r="704" spans="1:12" ht="25.5" x14ac:dyDescent="0.25">
      <c r="A704" s="8"/>
      <c r="B704" s="9" t="s">
        <v>592</v>
      </c>
      <c r="C704" s="10" t="s">
        <v>21</v>
      </c>
      <c r="D704" s="18" t="s">
        <v>677</v>
      </c>
      <c r="E704" s="15" t="s">
        <v>593</v>
      </c>
      <c r="F704" s="15">
        <v>90</v>
      </c>
      <c r="I704" s="102"/>
      <c r="J704" s="146"/>
      <c r="K704" s="101"/>
    </row>
    <row r="705" spans="1:11" ht="25.5" x14ac:dyDescent="0.25">
      <c r="A705" s="8"/>
      <c r="B705" s="9" t="s">
        <v>594</v>
      </c>
      <c r="C705" s="10" t="s">
        <v>10</v>
      </c>
      <c r="D705" s="18" t="s">
        <v>677</v>
      </c>
      <c r="E705" s="15">
        <v>5.7430000000000003</v>
      </c>
      <c r="F705" s="15" t="s">
        <v>595</v>
      </c>
      <c r="I705" s="102"/>
      <c r="J705" s="146"/>
      <c r="K705" s="101"/>
    </row>
    <row r="706" spans="1:11" ht="25.5" x14ac:dyDescent="0.25">
      <c r="A706" s="8"/>
      <c r="B706" s="9" t="s">
        <v>596</v>
      </c>
      <c r="C706" s="10" t="s">
        <v>21</v>
      </c>
      <c r="D706" s="18" t="s">
        <v>677</v>
      </c>
      <c r="E706" s="15" t="s">
        <v>597</v>
      </c>
      <c r="F706" s="15">
        <v>17</v>
      </c>
      <c r="I706" s="115"/>
      <c r="J706" s="154"/>
      <c r="K706" s="101"/>
    </row>
    <row r="707" spans="1:11" ht="25.5" x14ac:dyDescent="0.25">
      <c r="A707" s="8"/>
      <c r="B707" s="9" t="s">
        <v>598</v>
      </c>
      <c r="C707" s="10" t="s">
        <v>599</v>
      </c>
      <c r="D707" s="18" t="s">
        <v>677</v>
      </c>
      <c r="E707" s="15">
        <v>59.06</v>
      </c>
      <c r="F707" s="15">
        <v>60.74</v>
      </c>
      <c r="I707" s="115"/>
      <c r="J707" s="154"/>
      <c r="K707" s="101"/>
    </row>
    <row r="708" spans="1:11" ht="25.5" x14ac:dyDescent="0.25">
      <c r="A708" s="8"/>
      <c r="B708" s="9" t="s">
        <v>600</v>
      </c>
      <c r="C708" s="10" t="s">
        <v>601</v>
      </c>
      <c r="D708" s="18" t="s">
        <v>677</v>
      </c>
      <c r="E708" s="7">
        <v>2910</v>
      </c>
      <c r="F708" s="15">
        <v>1949</v>
      </c>
      <c r="I708" s="100"/>
      <c r="J708" s="145"/>
      <c r="K708" s="101"/>
    </row>
    <row r="709" spans="1:11" ht="25.5" x14ac:dyDescent="0.25">
      <c r="A709" s="8"/>
      <c r="B709" s="9" t="s">
        <v>602</v>
      </c>
      <c r="C709" s="10" t="s">
        <v>124</v>
      </c>
      <c r="D709" s="18" t="s">
        <v>677</v>
      </c>
      <c r="E709" s="39" t="s">
        <v>666</v>
      </c>
      <c r="F709" s="39" t="s">
        <v>666</v>
      </c>
      <c r="I709" s="116"/>
      <c r="J709" s="155"/>
      <c r="K709" s="101"/>
    </row>
    <row r="710" spans="1:11" ht="25.5" x14ac:dyDescent="0.25">
      <c r="A710" s="8"/>
      <c r="B710" s="9" t="s">
        <v>603</v>
      </c>
      <c r="C710" s="10" t="s">
        <v>483</v>
      </c>
      <c r="D710" s="18" t="s">
        <v>677</v>
      </c>
      <c r="E710" s="17">
        <v>14407</v>
      </c>
      <c r="F710" s="20">
        <v>9650</v>
      </c>
      <c r="I710" s="116"/>
      <c r="J710" s="155"/>
      <c r="K710" s="101"/>
    </row>
    <row r="711" spans="1:11" ht="25.5" x14ac:dyDescent="0.25">
      <c r="A711" s="8"/>
      <c r="B711" s="13" t="s">
        <v>587</v>
      </c>
      <c r="C711" s="10" t="s">
        <v>483</v>
      </c>
      <c r="D711" s="18" t="s">
        <v>677</v>
      </c>
      <c r="E711" s="39" t="s">
        <v>666</v>
      </c>
      <c r="F711" s="39" t="s">
        <v>666</v>
      </c>
      <c r="I711" s="116"/>
      <c r="J711" s="155"/>
      <c r="K711" s="101"/>
    </row>
  </sheetData>
  <mergeCells count="58">
    <mergeCell ref="A340:H340"/>
    <mergeCell ref="A366:H366"/>
    <mergeCell ref="A376:H376"/>
    <mergeCell ref="A385:H385"/>
    <mergeCell ref="A231:H231"/>
    <mergeCell ref="A254:H254"/>
    <mergeCell ref="A275:H275"/>
    <mergeCell ref="A320:H320"/>
    <mergeCell ref="G183:G184"/>
    <mergeCell ref="H183:H184"/>
    <mergeCell ref="A200:A201"/>
    <mergeCell ref="B200:B201"/>
    <mergeCell ref="C200:C201"/>
    <mergeCell ref="D200:D201"/>
    <mergeCell ref="F200:F201"/>
    <mergeCell ref="G200:G201"/>
    <mergeCell ref="H200:H201"/>
    <mergeCell ref="A183:A184"/>
    <mergeCell ref="B183:B184"/>
    <mergeCell ref="C183:C184"/>
    <mergeCell ref="D183:D184"/>
    <mergeCell ref="F183:F184"/>
    <mergeCell ref="A107:H107"/>
    <mergeCell ref="A127:H127"/>
    <mergeCell ref="A135:H135"/>
    <mergeCell ref="A156:H156"/>
    <mergeCell ref="G94:G97"/>
    <mergeCell ref="A98:A99"/>
    <mergeCell ref="B98:B99"/>
    <mergeCell ref="C98:C99"/>
    <mergeCell ref="D98:D99"/>
    <mergeCell ref="E98:E99"/>
    <mergeCell ref="F98:F99"/>
    <mergeCell ref="G98:G99"/>
    <mergeCell ref="H98:H99"/>
    <mergeCell ref="D94:D97"/>
    <mergeCell ref="A94:A97"/>
    <mergeCell ref="A6:A7"/>
    <mergeCell ref="B6:B7"/>
    <mergeCell ref="C6:C7"/>
    <mergeCell ref="D6:D7"/>
    <mergeCell ref="E6:G6"/>
    <mergeCell ref="F494:F495"/>
    <mergeCell ref="L200:L201"/>
    <mergeCell ref="I6:L6"/>
    <mergeCell ref="L94:L97"/>
    <mergeCell ref="L98:L99"/>
    <mergeCell ref="K183:K184"/>
    <mergeCell ref="L183:L184"/>
    <mergeCell ref="A8:H8"/>
    <mergeCell ref="A28:H28"/>
    <mergeCell ref="A37:H37"/>
    <mergeCell ref="A78:H78"/>
    <mergeCell ref="H94:H97"/>
    <mergeCell ref="B94:B97"/>
    <mergeCell ref="E94:E97"/>
    <mergeCell ref="C94:C97"/>
    <mergeCell ref="H6:H7"/>
  </mergeCells>
  <hyperlinks>
    <hyperlink ref="D527" r:id="rId1" xr:uid="{A969367C-37D1-41E1-8DBE-5EBD8B784A51}"/>
  </hyperlinks>
  <pageMargins left="0.70866141732283472" right="0.70866141732283472" top="0.74803149606299213" bottom="0.74803149606299213" header="0.31496062992125984" footer="0.31496062992125984"/>
  <pageSetup paperSize="9" scale="39" orientation="portrait" r:id="rId2"/>
  <colBreaks count="1" manualBreakCount="1">
    <brk id="12" max="1048575" man="1"/>
  </col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Lapa1</vt:lpstr>
      <vt:lpstr>Lapa1!_Hlk63851327</vt:lpstr>
      <vt:lpstr>Lapa1!Print_Area</vt:lpstr>
      <vt:lpstr>Lapa1!Print_Titles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Pērkone</dc:creator>
  <cp:lastModifiedBy>Jevgēnija Sviridenkova</cp:lastModifiedBy>
  <cp:lastPrinted>2023-04-17T15:18:18Z</cp:lastPrinted>
  <dcterms:created xsi:type="dcterms:W3CDTF">2022-02-08T17:46:49Z</dcterms:created>
  <dcterms:modified xsi:type="dcterms:W3CDTF">2023-04-20T10:25:01Z</dcterms:modified>
</cp:coreProperties>
</file>