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04_APRĪLIS\26.04.2023\Dokumentu PROJEKTI\"/>
    </mc:Choice>
  </mc:AlternateContent>
  <xr:revisionPtr revIDLastSave="0" documentId="8_{DAE2B11D-124C-44A5-A584-CBF7AC9AB082}" xr6:coauthVersionLast="47" xr6:coauthVersionMax="47" xr10:uidLastSave="{00000000-0000-0000-0000-000000000000}"/>
  <bookViews>
    <workbookView xWindow="-120" yWindow="-120" windowWidth="29040" windowHeight="15840" xr2:uid="{7649564E-BFA1-479A-AF34-37502D79308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1" l="1"/>
  <c r="C79" i="1"/>
  <c r="C78" i="1"/>
  <c r="C86" i="1" s="1"/>
  <c r="B55" i="1" s="1"/>
  <c r="A49" i="1" s="1"/>
  <c r="B10" i="1" s="1"/>
  <c r="C75" i="1"/>
  <c r="C72" i="1"/>
  <c r="C70" i="1"/>
  <c r="C68" i="1"/>
  <c r="C76" i="1" s="1"/>
  <c r="B21" i="1" s="1"/>
  <c r="A13" i="1" s="1"/>
  <c r="B3" i="1" s="1"/>
  <c r="L3" i="1" s="1"/>
  <c r="L4" i="1" s="1"/>
  <c r="C67" i="1"/>
  <c r="F66" i="1"/>
  <c r="B59" i="1"/>
  <c r="H33" i="1"/>
  <c r="B29" i="1"/>
  <c r="A8" i="1"/>
</calcChain>
</file>

<file path=xl/sharedStrings.xml><?xml version="1.0" encoding="utf-8"?>
<sst xmlns="http://schemas.openxmlformats.org/spreadsheetml/2006/main" count="80" uniqueCount="79">
  <si>
    <t>Nomas maksas noteikšanas metodika, ja nekustamo īpašumu iznomā publiskai personai, tās iestādei vai kapitālsabiedrībai publiskas funkcijas veikšanai</t>
  </si>
  <si>
    <t>Gaujas iela 16</t>
  </si>
  <si>
    <t>Mēnesī</t>
  </si>
  <si>
    <t>NM =</t>
  </si>
  <si>
    <t>((Tizm/NĪpl + Nizm) x IZNpl)</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</si>
  <si>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</si>
  <si>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</si>
  <si>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</si>
  <si>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</si>
  <si>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</si>
  <si>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</si>
  <si>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</si>
  <si>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</si>
  <si>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</si>
  <si>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 (aprēķina skat 49.rinda);</t>
  </si>
  <si>
    <t>Tizm</t>
  </si>
  <si>
    <t>tā nekustamā īpašuma tiešās izmaksas gadā, kurā atrodas nomas objekts. Aprēķina saskaņā</t>
  </si>
  <si>
    <t>57. Tā nekustamā īpašuma tiešās izmaksas gadā, kurā atrodas iznomājamais objekts, aprēķina, izmantojot šādu formulu:</t>
  </si>
  <si>
    <t>Tizm = A + P + N + Zn + C +K/IznP, kur</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</si>
  <si>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</si>
  <si>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</si>
  <si>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</si>
  <si>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</si>
  <si>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</si>
  <si>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</si>
  <si>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</si>
  <si>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</si>
  <si>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</si>
  <si>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</si>
  <si>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</si>
  <si>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nekustamā īpašuma un tam piegulošās publiskā lietošanā esošās teritorijas kopšanai;</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</si>
  <si>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</si>
  <si>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</si>
  <si>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</si>
  <si>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</si>
  <si>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</si>
  <si>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</si>
  <si>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</si>
  <si>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</si>
  <si>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</si>
  <si>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</si>
  <si>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</si>
  <si>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</si>
  <si>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</si>
  <si>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</si>
  <si>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</si>
  <si>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</si>
  <si>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</si>
  <si>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</si>
  <si>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</si>
  <si>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</si>
  <si>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</si>
  <si>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</si>
  <si>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</si>
  <si>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(neiekļaujot nedrošo parādu izmaksas);</t>
  </si>
  <si>
    <t>Kpl</t>
  </si>
  <si>
    <t>to nekustamo īpašumu kopējā platība, kas ir iznomātāja pārvaldīšanā</t>
  </si>
  <si>
    <t>EKK</t>
  </si>
  <si>
    <t>ūdens</t>
  </si>
  <si>
    <t>elektrība</t>
  </si>
  <si>
    <t>atkritumi</t>
  </si>
  <si>
    <t>Apsardze</t>
  </si>
  <si>
    <t>Paklāju tīrīšana</t>
  </si>
  <si>
    <t>Dezinsekcija un deratizācija</t>
  </si>
  <si>
    <t>Elektrotīklu apkalpošana</t>
  </si>
  <si>
    <t>Ēkas apdrošināšana</t>
  </si>
  <si>
    <t>Inženiertīklu uzturēšana, remonts</t>
  </si>
  <si>
    <t>Kurināmais</t>
  </si>
  <si>
    <t>Kārtējā remonta un iestāžu un uzturēšanas materiāl</t>
  </si>
  <si>
    <t>Apkopējas</t>
  </si>
  <si>
    <t>Aiziet uz 21.rindu</t>
  </si>
  <si>
    <t>Ar NĪ apsaimniekošanu saistītais personāls</t>
  </si>
  <si>
    <t>Internets</t>
  </si>
  <si>
    <t>Darbinieku veselības pārbaude</t>
  </si>
  <si>
    <t>Biroja preces</t>
  </si>
  <si>
    <t>Inventārs</t>
  </si>
  <si>
    <t>Degviela</t>
  </si>
  <si>
    <t>Aiziet uz 41.rindu</t>
  </si>
  <si>
    <t>NTizm nolietojums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</si>
</sst>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charset val="186"/>
      <scheme val="minor"/>
    </font>
    <font>
      <sz val="11"/>
      <color theme="1"/>
      <name val="Calibri"/>
      <family val="2"/>
      <charset val="186"/>
      <scheme val="minor"/>
    </font>
    <font>
      <b/>
      <sz val="10"/>
      <color indexed="8"/>
      <name val="Verdana"/>
      <family val="2"/>
      <charset val="186"/>
    </font>
    <font>
      <b/>
      <sz val="14"/>
      <color indexed="8"/>
      <name val="Calibri"/>
      <family val="2"/>
      <charset val="186"/>
    </font>
    <font>
      <b/>
      <sz val="11"/>
      <color indexed="8"/>
      <name val="Calibri"/>
      <family val="2"/>
      <charset val="186"/>
    </font>
    <font>
      <sz val="11"/>
      <color indexed="8"/>
      <name val="Calibri"/>
      <family val="2"/>
      <charset val="186"/>
    </font>
    <font>
      <sz val="9"/>
      <color indexed="8"/>
      <name val="Verdana"/>
      <family val="2"/>
      <charset val="186"/>
    </font>
    <font>
      <sz val="11"/>
      <color theme="3"/>
      <name val="Calibri"/>
      <family val="2"/>
      <charset val="186"/>
    </font>
    <font>
      <sz val="11"/>
      <name val="Calibri"/>
      <family val="2"/>
      <charset val="186"/>
    </font>
    <font>
      <i/>
      <sz val="11"/>
      <color indexed="8"/>
      <name val="Calibri"/>
      <family val="2"/>
      <charset val="186"/>
    </font>
    <font>
      <sz val="10"/>
      <color indexed="8"/>
      <name val="Calibri"/>
      <family val="2"/>
      <charset val="186"/>
    </font>
    <font>
      <sz val="10"/>
      <name val="Arial"/>
      <family val="2"/>
      <charset val="186"/>
    </font>
    <font>
      <sz val="10"/>
      <name val="Calibri"/>
      <family val="2"/>
      <charset val="186"/>
    </font>
    <font>
      <b/>
      <sz val="10"/>
      <name val="Arial"/>
      <family val="2"/>
      <charset val="186"/>
    </font>
  </fonts>
  <fills count="7">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right/>
      <top/>
      <bottom style="medium">
        <color auto="1"/>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0" applyFont="1"/>
    <xf numFmtId="0" fontId="3" fillId="0" borderId="0" xfId="0" applyFont="1"/>
    <xf numFmtId="0" fontId="4" fillId="0" borderId="0" xfId="0" applyFont="1"/>
    <xf numFmtId="164" fontId="5" fillId="2" borderId="0" xfId="1" applyNumberFormat="1" applyFont="1" applyFill="1"/>
    <xf numFmtId="0" fontId="6" fillId="0" borderId="0" xfId="0" applyFont="1" applyAlignment="1">
      <alignment horizontal="right" vertical="center" indent="1"/>
    </xf>
    <xf numFmtId="0" fontId="6" fillId="0" borderId="1" xfId="0" applyFont="1" applyBorder="1" applyAlignment="1">
      <alignment horizontal="left" vertical="center"/>
    </xf>
    <xf numFmtId="0" fontId="6" fillId="0" borderId="0" xfId="0" applyFont="1" applyAlignment="1">
      <alignment horizontal="left" vertical="center" indent="1"/>
    </xf>
    <xf numFmtId="0" fontId="0" fillId="0" borderId="0" xfId="0" applyAlignment="1">
      <alignment horizontal="right"/>
    </xf>
    <xf numFmtId="43" fontId="5" fillId="3" borderId="0" xfId="1" applyFont="1" applyFill="1"/>
    <xf numFmtId="0" fontId="6" fillId="0" borderId="2" xfId="0" applyFont="1" applyBorder="1" applyAlignment="1">
      <alignment horizontal="center" vertical="center"/>
    </xf>
    <xf numFmtId="43" fontId="0" fillId="3" borderId="0" xfId="0" applyNumberFormat="1" applyFill="1"/>
    <xf numFmtId="43" fontId="0" fillId="0" borderId="0" xfId="0" applyNumberFormat="1"/>
    <xf numFmtId="0" fontId="7" fillId="0" borderId="0" xfId="0" applyFont="1"/>
    <xf numFmtId="164" fontId="8" fillId="4" borderId="0" xfId="1" applyNumberFormat="1" applyFont="1" applyFill="1"/>
    <xf numFmtId="0" fontId="6" fillId="0" borderId="0" xfId="0" applyFont="1" applyAlignment="1">
      <alignment vertical="center"/>
    </xf>
    <xf numFmtId="164" fontId="5" fillId="0" borderId="0" xfId="1" applyNumberFormat="1" applyFont="1"/>
    <xf numFmtId="9" fontId="5" fillId="0" borderId="0" xfId="2" applyFont="1"/>
    <xf numFmtId="164" fontId="5" fillId="4" borderId="0" xfId="1" applyNumberFormat="1" applyFont="1" applyFill="1"/>
    <xf numFmtId="0" fontId="6" fillId="0" borderId="0" xfId="0" applyFont="1"/>
    <xf numFmtId="43" fontId="5" fillId="4" borderId="0" xfId="1" applyFont="1" applyFill="1"/>
    <xf numFmtId="0" fontId="0" fillId="0" borderId="0" xfId="0" applyAlignment="1">
      <alignment vertical="center"/>
    </xf>
    <xf numFmtId="0" fontId="6" fillId="0" borderId="0" xfId="0" applyFont="1" applyAlignment="1">
      <alignment horizontal="left" vertical="center"/>
    </xf>
    <xf numFmtId="0" fontId="8" fillId="0" borderId="0" xfId="0" applyFont="1"/>
    <xf numFmtId="164" fontId="0" fillId="0" borderId="0" xfId="1" applyNumberFormat="1" applyFont="1"/>
    <xf numFmtId="9" fontId="9" fillId="0" borderId="0" xfId="2" applyFont="1"/>
    <xf numFmtId="0" fontId="0" fillId="0" borderId="0" xfId="0" applyAlignment="1">
      <alignment wrapText="1"/>
    </xf>
    <xf numFmtId="164" fontId="5" fillId="0" borderId="0" xfId="1" applyNumberFormat="1" applyFont="1" applyFill="1"/>
    <xf numFmtId="0" fontId="0" fillId="0" borderId="0" xfId="0" applyAlignment="1">
      <alignment horizontal="left" wrapText="1"/>
    </xf>
    <xf numFmtId="43" fontId="0" fillId="4" borderId="0" xfId="1" applyFont="1" applyFill="1"/>
    <xf numFmtId="0" fontId="6" fillId="0" borderId="0" xfId="0" applyFont="1" applyAlignment="1">
      <alignment horizontal="left" vertical="center" wrapText="1"/>
    </xf>
    <xf numFmtId="164" fontId="0" fillId="4" borderId="0" xfId="1" applyNumberFormat="1" applyFont="1" applyFill="1"/>
    <xf numFmtId="0" fontId="10" fillId="0" borderId="0" xfId="0" applyFont="1"/>
    <xf numFmtId="0" fontId="4" fillId="0" borderId="0" xfId="0" applyFont="1" applyAlignment="1">
      <alignment horizontal="right"/>
    </xf>
    <xf numFmtId="0" fontId="11" fillId="0" borderId="0" xfId="0" applyFont="1" applyAlignment="1">
      <alignment horizontal="left"/>
    </xf>
    <xf numFmtId="0" fontId="11" fillId="0" borderId="0" xfId="0" applyFont="1"/>
    <xf numFmtId="0" fontId="10" fillId="0" borderId="0" xfId="0" applyFont="1" applyAlignment="1">
      <alignment horizontal="left"/>
    </xf>
    <xf numFmtId="164" fontId="11" fillId="0" borderId="0" xfId="1" applyNumberFormat="1" applyFont="1" applyAlignment="1">
      <alignment horizontal="left"/>
    </xf>
    <xf numFmtId="0" fontId="12" fillId="0" borderId="0" xfId="0" applyFont="1" applyAlignment="1">
      <alignment horizontal="left"/>
    </xf>
    <xf numFmtId="0" fontId="0" fillId="5" borderId="0" xfId="0" applyFill="1"/>
    <xf numFmtId="164" fontId="13" fillId="5" borderId="0" xfId="1" applyNumberFormat="1" applyFont="1" applyFill="1" applyAlignment="1">
      <alignment horizontal="left"/>
    </xf>
    <xf numFmtId="0" fontId="0" fillId="0" borderId="0" xfId="0" applyAlignment="1">
      <alignment horizontal="left"/>
    </xf>
    <xf numFmtId="164" fontId="8" fillId="0" borderId="0" xfId="1" applyNumberFormat="1" applyFont="1" applyAlignment="1">
      <alignment horizontal="left"/>
    </xf>
    <xf numFmtId="164" fontId="0" fillId="6" borderId="0" xfId="1" applyNumberFormat="1" applyFont="1" applyFill="1"/>
    <xf numFmtId="0" fontId="0" fillId="0" borderId="0" xfId="0" applyAlignment="1">
      <alignment horizontal="left" wrapText="1"/>
    </xf>
    <xf numFmtId="0" fontId="6" fillId="0" borderId="0" xfId="0" applyFont="1" applyAlignment="1">
      <alignment horizontal="left" vertical="center" wrapText="1"/>
    </xf>
    <xf numFmtId="0" fontId="12" fillId="0" borderId="0" xfId="0" applyFont="1" applyAlignment="1">
      <alignment horizontal="left"/>
    </xf>
    <xf numFmtId="0" fontId="8" fillId="0" borderId="0" xfId="0" applyFont="1" applyAlignment="1">
      <alignment horizontal="left" wrapText="1"/>
    </xf>
    <xf numFmtId="0" fontId="0" fillId="0" borderId="0" xfId="0" applyAlignment="1">
      <alignment horizontal="left"/>
    </xf>
    <xf numFmtId="0" fontId="6" fillId="0" borderId="0" xfId="0" applyFont="1" applyAlignment="1">
      <alignment horizontal="left" vertical="center" inden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1A3BC-A313-41F5-8E2C-8E0B05977286}">
  <dimension ref="A1:R88"/>
  <sheetViews>
    <sheetView tabSelected="1" workbookViewId="0">
      <selection activeCell="D47" sqref="D47"/>
    </sheetView>
  </sheetViews>
  <sheetFormatPr defaultRowHeight="15" x14ac:dyDescent="0.25"/>
  <cols>
    <col min="1" max="1" width="16.7109375" customWidth="1"/>
    <col min="2" max="2" width="13.7109375" customWidth="1"/>
    <col min="3" max="3" width="12.140625" customWidth="1"/>
    <col min="18" max="18" width="28.85546875" customWidth="1"/>
  </cols>
  <sheetData>
    <row r="1" spans="1:15" x14ac:dyDescent="0.25">
      <c r="A1" s="1" t="s">
        <v>0</v>
      </c>
    </row>
    <row r="2" spans="1:15" ht="18.75" x14ac:dyDescent="0.3">
      <c r="A2" s="2" t="s">
        <v>1</v>
      </c>
      <c r="L2" s="3" t="s">
        <v>2</v>
      </c>
    </row>
    <row r="3" spans="1:15" ht="15.75" thickBot="1" x14ac:dyDescent="0.3">
      <c r="B3" s="4">
        <f>(((A13/B6+B10)*B8))/12</f>
        <v>4882.7252291666673</v>
      </c>
      <c r="C3" s="5" t="s">
        <v>3</v>
      </c>
      <c r="D3" s="6" t="s">
        <v>4</v>
      </c>
      <c r="E3" s="49" t="s">
        <v>5</v>
      </c>
      <c r="K3" s="8" t="s">
        <v>6</v>
      </c>
      <c r="L3" s="9">
        <f>B3/B8</f>
        <v>4.9485408221006049</v>
      </c>
    </row>
    <row r="4" spans="1:15" x14ac:dyDescent="0.25">
      <c r="B4" s="8" t="s">
        <v>7</v>
      </c>
      <c r="C4" s="5"/>
      <c r="D4" s="10">
        <v>12</v>
      </c>
      <c r="E4" s="49"/>
      <c r="K4" s="8" t="s">
        <v>8</v>
      </c>
      <c r="L4" s="11">
        <f>L3*1.21</f>
        <v>5.9877343947417314</v>
      </c>
    </row>
    <row r="5" spans="1:15" x14ac:dyDescent="0.25">
      <c r="K5" s="12"/>
      <c r="O5" s="13"/>
    </row>
    <row r="6" spans="1:15" x14ac:dyDescent="0.25">
      <c r="B6" s="14">
        <v>986.7</v>
      </c>
      <c r="C6" t="s">
        <v>9</v>
      </c>
      <c r="D6" s="15" t="s">
        <v>10</v>
      </c>
      <c r="O6" s="13"/>
    </row>
    <row r="7" spans="1:15" ht="5.45" customHeight="1" x14ac:dyDescent="0.25">
      <c r="B7" s="16"/>
      <c r="D7" s="15"/>
      <c r="O7" s="13"/>
    </row>
    <row r="8" spans="1:15" x14ac:dyDescent="0.25">
      <c r="A8" s="17">
        <f>B8/B6</f>
        <v>1</v>
      </c>
      <c r="B8" s="18">
        <v>986.7</v>
      </c>
      <c r="C8" t="s">
        <v>11</v>
      </c>
      <c r="D8" s="19" t="s">
        <v>12</v>
      </c>
      <c r="E8" s="19"/>
      <c r="L8" s="12"/>
    </row>
    <row r="9" spans="1:15" ht="4.1500000000000004" customHeight="1" x14ac:dyDescent="0.25">
      <c r="B9" s="16"/>
      <c r="D9" s="15"/>
    </row>
    <row r="10" spans="1:15" x14ac:dyDescent="0.25">
      <c r="B10" s="20">
        <f>A49</f>
        <v>20.83823122529644</v>
      </c>
      <c r="C10" t="s">
        <v>13</v>
      </c>
      <c r="D10" s="19" t="s">
        <v>14</v>
      </c>
    </row>
    <row r="11" spans="1:15" x14ac:dyDescent="0.25">
      <c r="C11" s="19"/>
    </row>
    <row r="12" spans="1:15" x14ac:dyDescent="0.25">
      <c r="C12" s="19"/>
    </row>
    <row r="13" spans="1:15" x14ac:dyDescent="0.25">
      <c r="A13" s="18">
        <f>B21+B29+B32+B35+B37+B39/B46</f>
        <v>38031.620000000003</v>
      </c>
      <c r="B13" t="s">
        <v>15</v>
      </c>
      <c r="C13" t="s">
        <v>16</v>
      </c>
    </row>
    <row r="15" spans="1:15" x14ac:dyDescent="0.25">
      <c r="D15" s="15" t="s">
        <v>17</v>
      </c>
    </row>
    <row r="16" spans="1:15" x14ac:dyDescent="0.25">
      <c r="D16" s="21"/>
    </row>
    <row r="17" spans="1:18" x14ac:dyDescent="0.25">
      <c r="D17" s="22" t="s">
        <v>18</v>
      </c>
    </row>
    <row r="18" spans="1:18" x14ac:dyDescent="0.25">
      <c r="D18" s="21"/>
    </row>
    <row r="19" spans="1:18" x14ac:dyDescent="0.25">
      <c r="D19" s="7" t="s">
        <v>19</v>
      </c>
    </row>
    <row r="21" spans="1:18" x14ac:dyDescent="0.25">
      <c r="B21" s="18">
        <f>C76</f>
        <v>37468.22</v>
      </c>
      <c r="C21" t="s">
        <v>20</v>
      </c>
      <c r="D21" s="47" t="s">
        <v>21</v>
      </c>
      <c r="E21" s="47"/>
      <c r="F21" s="47"/>
      <c r="G21" s="47"/>
      <c r="H21" s="47"/>
      <c r="I21" s="47"/>
      <c r="J21" s="47"/>
      <c r="K21" s="47"/>
      <c r="L21" s="47"/>
      <c r="M21" s="47"/>
      <c r="N21" s="47"/>
      <c r="O21" s="47"/>
      <c r="P21" s="47"/>
      <c r="Q21" s="47"/>
      <c r="R21" s="47"/>
    </row>
    <row r="22" spans="1:18" x14ac:dyDescent="0.25">
      <c r="B22" s="18"/>
      <c r="D22" s="47" t="s">
        <v>22</v>
      </c>
      <c r="E22" s="47"/>
      <c r="F22" s="47"/>
      <c r="G22" s="47"/>
      <c r="H22" s="47"/>
      <c r="I22" s="47"/>
      <c r="J22" s="47"/>
      <c r="K22" s="47"/>
      <c r="L22" s="47"/>
      <c r="M22" s="47"/>
      <c r="N22" s="47"/>
      <c r="O22" s="47"/>
      <c r="P22" s="47"/>
      <c r="Q22" s="47"/>
      <c r="R22" s="47"/>
    </row>
    <row r="23" spans="1:18" x14ac:dyDescent="0.25">
      <c r="A23" s="3"/>
      <c r="B23" s="18"/>
      <c r="D23" s="47" t="s">
        <v>23</v>
      </c>
      <c r="E23" s="47"/>
      <c r="F23" s="47"/>
      <c r="G23" s="47"/>
      <c r="H23" s="47"/>
      <c r="I23" s="47"/>
      <c r="J23" s="47"/>
      <c r="K23" s="47"/>
      <c r="L23" s="47"/>
      <c r="M23" s="47"/>
      <c r="N23" s="47"/>
      <c r="O23" s="47"/>
      <c r="P23" s="47"/>
      <c r="Q23" s="47"/>
      <c r="R23" s="47"/>
    </row>
    <row r="24" spans="1:18" x14ac:dyDescent="0.25">
      <c r="A24" s="3"/>
      <c r="B24" s="18"/>
      <c r="D24" s="47" t="s">
        <v>24</v>
      </c>
      <c r="E24" s="47"/>
      <c r="F24" s="47"/>
      <c r="G24" s="47"/>
      <c r="H24" s="47"/>
      <c r="I24" s="47"/>
      <c r="J24" s="47"/>
      <c r="K24" s="47"/>
      <c r="L24" s="47"/>
      <c r="M24" s="47"/>
      <c r="N24" s="47"/>
      <c r="O24" s="47"/>
      <c r="P24" s="47"/>
      <c r="Q24" s="47"/>
      <c r="R24" s="47"/>
    </row>
    <row r="25" spans="1:18" x14ac:dyDescent="0.25">
      <c r="B25" s="18"/>
      <c r="D25" s="47" t="s">
        <v>25</v>
      </c>
      <c r="E25" s="47"/>
      <c r="F25" s="47"/>
      <c r="G25" s="47"/>
      <c r="H25" s="47"/>
      <c r="I25" s="47"/>
      <c r="J25" s="47"/>
      <c r="K25" s="47"/>
      <c r="L25" s="47"/>
      <c r="M25" s="47"/>
      <c r="N25" s="47"/>
      <c r="O25" s="47"/>
      <c r="P25" s="47"/>
      <c r="Q25" s="47"/>
      <c r="R25" s="47"/>
    </row>
    <row r="26" spans="1:18" x14ac:dyDescent="0.25">
      <c r="B26" s="18"/>
      <c r="D26" s="47" t="s">
        <v>26</v>
      </c>
      <c r="E26" s="47"/>
      <c r="F26" s="47"/>
      <c r="G26" s="47"/>
      <c r="H26" s="47"/>
      <c r="I26" s="47"/>
      <c r="J26" s="47"/>
      <c r="K26" s="47"/>
      <c r="L26" s="47"/>
      <c r="M26" s="47"/>
      <c r="N26" s="47"/>
      <c r="O26" s="47"/>
      <c r="P26" s="47"/>
      <c r="Q26" s="47"/>
      <c r="R26" s="47"/>
    </row>
    <row r="27" spans="1:18" x14ac:dyDescent="0.25">
      <c r="B27" s="18"/>
      <c r="D27" s="23" t="s">
        <v>27</v>
      </c>
      <c r="E27" s="23"/>
      <c r="F27" s="23"/>
      <c r="G27" s="23"/>
      <c r="H27" s="23"/>
      <c r="I27" s="23"/>
      <c r="J27" s="23"/>
      <c r="K27" s="23"/>
      <c r="L27" s="23"/>
      <c r="M27" s="23"/>
      <c r="N27" s="23"/>
      <c r="O27" s="23"/>
      <c r="P27" s="23"/>
      <c r="Q27" s="23"/>
      <c r="R27" s="23"/>
    </row>
    <row r="28" spans="1:18" x14ac:dyDescent="0.25">
      <c r="B28" s="16"/>
    </row>
    <row r="29" spans="1:18" x14ac:dyDescent="0.25">
      <c r="B29" s="14">
        <f>C88</f>
        <v>563.4</v>
      </c>
      <c r="C29" t="s">
        <v>28</v>
      </c>
      <c r="D29" t="s">
        <v>29</v>
      </c>
    </row>
    <row r="30" spans="1:18" x14ac:dyDescent="0.25">
      <c r="B30" s="16"/>
      <c r="D30" t="s">
        <v>30</v>
      </c>
    </row>
    <row r="31" spans="1:18" x14ac:dyDescent="0.25">
      <c r="B31" s="16"/>
    </row>
    <row r="32" spans="1:18" x14ac:dyDescent="0.25">
      <c r="A32" s="24"/>
      <c r="B32" s="18"/>
      <c r="C32" t="s">
        <v>31</v>
      </c>
      <c r="D32" t="s">
        <v>32</v>
      </c>
    </row>
    <row r="33" spans="2:18" x14ac:dyDescent="0.25">
      <c r="B33" s="16"/>
      <c r="D33" t="s">
        <v>33</v>
      </c>
      <c r="H33" s="25" t="e">
        <f>B32/A32</f>
        <v>#DIV/0!</v>
      </c>
    </row>
    <row r="34" spans="2:18" x14ac:dyDescent="0.25">
      <c r="B34" s="16"/>
    </row>
    <row r="35" spans="2:18" ht="45" x14ac:dyDescent="0.25">
      <c r="B35" s="18"/>
      <c r="C35" s="26" t="s">
        <v>34</v>
      </c>
      <c r="D35" t="s">
        <v>35</v>
      </c>
    </row>
    <row r="36" spans="2:18" x14ac:dyDescent="0.25">
      <c r="B36" s="27"/>
      <c r="C36" s="26"/>
    </row>
    <row r="37" spans="2:18" x14ac:dyDescent="0.25">
      <c r="B37" s="18"/>
      <c r="C37" t="s">
        <v>36</v>
      </c>
      <c r="D37" t="s">
        <v>37</v>
      </c>
    </row>
    <row r="38" spans="2:18" x14ac:dyDescent="0.25">
      <c r="B38" s="27"/>
    </row>
    <row r="39" spans="2:18" x14ac:dyDescent="0.25">
      <c r="B39" s="18"/>
      <c r="C39" t="s">
        <v>38</v>
      </c>
      <c r="D39" s="48" t="s">
        <v>39</v>
      </c>
      <c r="E39" s="48"/>
      <c r="F39" s="48"/>
      <c r="G39" s="48"/>
      <c r="H39" s="48"/>
      <c r="I39" s="48"/>
      <c r="J39" s="48"/>
      <c r="K39" s="48"/>
      <c r="L39" s="48"/>
      <c r="M39" s="48"/>
      <c r="N39" s="48"/>
      <c r="O39" s="48"/>
      <c r="P39" s="48"/>
      <c r="Q39" s="48"/>
      <c r="R39" s="48"/>
    </row>
    <row r="40" spans="2:18" x14ac:dyDescent="0.25">
      <c r="B40" s="18"/>
      <c r="D40" s="44" t="s">
        <v>40</v>
      </c>
      <c r="E40" s="44"/>
      <c r="F40" s="44"/>
      <c r="G40" s="44"/>
      <c r="H40" s="44"/>
      <c r="I40" s="44"/>
      <c r="J40" s="44"/>
      <c r="K40" s="44"/>
      <c r="L40" s="44"/>
      <c r="M40" s="44"/>
      <c r="N40" s="44"/>
      <c r="O40" s="44"/>
      <c r="P40" s="44"/>
      <c r="Q40" s="44"/>
      <c r="R40" s="44"/>
    </row>
    <row r="41" spans="2:18" x14ac:dyDescent="0.25">
      <c r="B41" s="18"/>
      <c r="D41" s="44" t="s">
        <v>41</v>
      </c>
      <c r="E41" s="44"/>
      <c r="F41" s="44"/>
      <c r="G41" s="44"/>
      <c r="H41" s="44"/>
      <c r="I41" s="44"/>
      <c r="J41" s="44"/>
      <c r="K41" s="44"/>
      <c r="L41" s="44"/>
      <c r="M41" s="44"/>
      <c r="N41" s="44"/>
      <c r="O41" s="44"/>
      <c r="P41" s="44"/>
      <c r="Q41" s="44"/>
      <c r="R41" s="44"/>
    </row>
    <row r="42" spans="2:18" x14ac:dyDescent="0.25">
      <c r="B42" s="18"/>
      <c r="D42" s="48" t="s">
        <v>42</v>
      </c>
      <c r="E42" s="48"/>
      <c r="F42" s="48"/>
      <c r="G42" s="48"/>
      <c r="H42" s="48"/>
      <c r="I42" s="48"/>
      <c r="J42" s="48"/>
      <c r="K42" s="48"/>
      <c r="L42" s="48"/>
      <c r="M42" s="48"/>
      <c r="N42" s="48"/>
      <c r="O42" s="48"/>
      <c r="P42" s="48"/>
      <c r="Q42" s="48"/>
      <c r="R42" s="48"/>
    </row>
    <row r="43" spans="2:18" x14ac:dyDescent="0.25">
      <c r="B43" s="18"/>
      <c r="D43" s="44" t="s">
        <v>43</v>
      </c>
      <c r="E43" s="44"/>
      <c r="F43" s="44"/>
      <c r="G43" s="44"/>
      <c r="H43" s="44"/>
      <c r="I43" s="44"/>
      <c r="J43" s="44"/>
      <c r="K43" s="44"/>
      <c r="L43" s="44"/>
      <c r="M43" s="44"/>
      <c r="N43" s="44"/>
      <c r="O43" s="44"/>
      <c r="P43" s="44"/>
      <c r="Q43" s="44"/>
      <c r="R43" s="44"/>
    </row>
    <row r="44" spans="2:18" x14ac:dyDescent="0.25">
      <c r="B44" s="18"/>
      <c r="D44" s="44" t="s">
        <v>44</v>
      </c>
      <c r="E44" s="44"/>
      <c r="F44" s="44"/>
      <c r="G44" s="44"/>
      <c r="H44" s="44"/>
      <c r="I44" s="44"/>
      <c r="J44" s="44"/>
      <c r="K44" s="44"/>
      <c r="L44" s="44"/>
      <c r="M44" s="44"/>
      <c r="N44" s="44"/>
      <c r="O44" s="44"/>
      <c r="P44" s="44"/>
      <c r="Q44" s="44"/>
      <c r="R44" s="44"/>
    </row>
    <row r="45" spans="2:18" x14ac:dyDescent="0.25">
      <c r="B45" s="27"/>
      <c r="D45" s="28"/>
      <c r="E45" s="28"/>
      <c r="F45" s="28"/>
      <c r="G45" s="28"/>
      <c r="H45" s="28"/>
      <c r="I45" s="28"/>
      <c r="J45" s="28"/>
      <c r="K45" s="28"/>
      <c r="L45" s="28"/>
      <c r="M45" s="28"/>
      <c r="N45" s="28"/>
      <c r="O45" s="28"/>
      <c r="P45" s="28"/>
      <c r="Q45" s="28"/>
      <c r="R45" s="28"/>
    </row>
    <row r="46" spans="2:18" x14ac:dyDescent="0.25">
      <c r="B46" s="18">
        <v>1</v>
      </c>
      <c r="C46" t="s">
        <v>45</v>
      </c>
      <c r="D46" s="44" t="s">
        <v>46</v>
      </c>
      <c r="E46" s="44"/>
      <c r="F46" s="44"/>
      <c r="G46" s="44"/>
      <c r="H46" s="44"/>
      <c r="I46" s="44"/>
      <c r="J46" s="44"/>
      <c r="K46" s="44"/>
      <c r="L46" s="44"/>
      <c r="M46" s="44"/>
      <c r="N46" s="44"/>
      <c r="O46" s="44"/>
      <c r="P46" s="44"/>
      <c r="Q46" s="44"/>
      <c r="R46" s="44"/>
    </row>
    <row r="47" spans="2:18" x14ac:dyDescent="0.25">
      <c r="B47" s="18"/>
      <c r="D47" s="41" t="s">
        <v>47</v>
      </c>
      <c r="E47" s="28"/>
      <c r="F47" s="28"/>
      <c r="G47" s="28"/>
      <c r="H47" s="28"/>
      <c r="I47" s="28"/>
      <c r="J47" s="28"/>
      <c r="K47" s="28"/>
      <c r="L47" s="28"/>
      <c r="M47" s="28"/>
      <c r="N47" s="28"/>
      <c r="O47" s="28"/>
      <c r="P47" s="28"/>
      <c r="Q47" s="28"/>
      <c r="R47" s="28"/>
    </row>
    <row r="49" spans="1:17" ht="30.6" customHeight="1" x14ac:dyDescent="0.25">
      <c r="A49" s="29">
        <f>B55*B57/B59</f>
        <v>20.83823122529644</v>
      </c>
      <c r="B49" t="s">
        <v>13</v>
      </c>
      <c r="C49" s="45" t="s">
        <v>48</v>
      </c>
      <c r="D49" s="45"/>
      <c r="E49" s="45"/>
      <c r="F49" s="45"/>
      <c r="G49" s="45"/>
      <c r="H49" s="45"/>
      <c r="I49" s="45"/>
      <c r="J49" s="45"/>
      <c r="K49" s="45"/>
      <c r="L49" s="45"/>
      <c r="M49" s="45"/>
      <c r="N49" s="45"/>
      <c r="O49" s="45"/>
      <c r="P49" s="45"/>
      <c r="Q49" s="45"/>
    </row>
    <row r="51" spans="1:17" x14ac:dyDescent="0.25">
      <c r="E51" s="19" t="s">
        <v>49</v>
      </c>
    </row>
    <row r="53" spans="1:17" x14ac:dyDescent="0.25">
      <c r="E53" s="19" t="s">
        <v>50</v>
      </c>
    </row>
    <row r="55" spans="1:17" ht="51" customHeight="1" x14ac:dyDescent="0.25">
      <c r="B55" s="31">
        <f>C86</f>
        <v>20561.082749999998</v>
      </c>
      <c r="C55" t="s">
        <v>51</v>
      </c>
      <c r="D55" s="45" t="s">
        <v>52</v>
      </c>
      <c r="E55" s="45"/>
      <c r="F55" s="45"/>
      <c r="G55" s="45"/>
      <c r="H55" s="45"/>
      <c r="I55" s="45"/>
      <c r="J55" s="45"/>
      <c r="K55" s="45"/>
      <c r="L55" s="45"/>
      <c r="M55" s="45"/>
      <c r="N55" s="45"/>
      <c r="O55" s="45"/>
      <c r="P55" s="45"/>
      <c r="Q55" s="45"/>
    </row>
    <row r="56" spans="1:17" x14ac:dyDescent="0.25">
      <c r="D56" s="30"/>
      <c r="E56" s="30"/>
      <c r="F56" s="30"/>
      <c r="G56" s="30"/>
      <c r="H56" s="30"/>
      <c r="I56" s="30"/>
      <c r="J56" s="30"/>
      <c r="K56" s="30"/>
      <c r="L56" s="30"/>
      <c r="M56" s="30"/>
      <c r="N56" s="30"/>
      <c r="O56" s="30"/>
      <c r="P56" s="30"/>
      <c r="Q56" s="30"/>
    </row>
    <row r="57" spans="1:17" ht="36.6" customHeight="1" x14ac:dyDescent="0.25">
      <c r="B57" s="29">
        <v>1</v>
      </c>
      <c r="C57" t="s">
        <v>53</v>
      </c>
      <c r="D57" s="45" t="s">
        <v>54</v>
      </c>
      <c r="E57" s="45"/>
      <c r="F57" s="45"/>
      <c r="G57" s="45"/>
      <c r="H57" s="45"/>
      <c r="I57" s="45"/>
      <c r="J57" s="45"/>
      <c r="K57" s="45"/>
      <c r="L57" s="45"/>
      <c r="M57" s="45"/>
      <c r="N57" s="45"/>
      <c r="O57" s="45"/>
      <c r="P57" s="45"/>
      <c r="Q57" s="45"/>
    </row>
    <row r="59" spans="1:17" x14ac:dyDescent="0.25">
      <c r="B59" s="18">
        <f>B6</f>
        <v>986.7</v>
      </c>
      <c r="C59" t="s">
        <v>55</v>
      </c>
      <c r="D59" s="19" t="s">
        <v>56</v>
      </c>
    </row>
    <row r="62" spans="1:17" x14ac:dyDescent="0.25">
      <c r="C62" s="32"/>
      <c r="D62" s="32"/>
      <c r="E62" s="32"/>
      <c r="F62" s="32"/>
    </row>
    <row r="63" spans="1:17" x14ac:dyDescent="0.25">
      <c r="B63" s="33" t="s">
        <v>57</v>
      </c>
      <c r="C63" s="32"/>
      <c r="D63" s="32"/>
      <c r="E63" s="32"/>
      <c r="F63" s="32"/>
    </row>
    <row r="64" spans="1:17" x14ac:dyDescent="0.25">
      <c r="B64" s="23">
        <v>2222</v>
      </c>
      <c r="C64" s="16"/>
      <c r="D64" s="34" t="s">
        <v>58</v>
      </c>
    </row>
    <row r="65" spans="1:7" x14ac:dyDescent="0.25">
      <c r="B65" s="23">
        <v>2223</v>
      </c>
      <c r="C65" s="16"/>
      <c r="D65" s="35" t="s">
        <v>59</v>
      </c>
    </row>
    <row r="66" spans="1:7" x14ac:dyDescent="0.25">
      <c r="B66" s="23">
        <v>2224</v>
      </c>
      <c r="C66" s="16">
        <v>7288</v>
      </c>
      <c r="D66" s="36" t="s">
        <v>60</v>
      </c>
      <c r="E66">
        <v>7288</v>
      </c>
      <c r="F66" s="16">
        <f>169.38*12</f>
        <v>2032.56</v>
      </c>
    </row>
    <row r="67" spans="1:7" x14ac:dyDescent="0.25">
      <c r="B67" s="23">
        <v>2243</v>
      </c>
      <c r="C67" s="37">
        <f>76.19*12</f>
        <v>914.28</v>
      </c>
      <c r="D67" s="36" t="s">
        <v>61</v>
      </c>
      <c r="E67" s="36"/>
    </row>
    <row r="68" spans="1:7" x14ac:dyDescent="0.25">
      <c r="B68" s="23">
        <v>2244</v>
      </c>
      <c r="C68" s="37">
        <f>15.37*12</f>
        <v>184.44</v>
      </c>
      <c r="D68" s="36" t="s">
        <v>62</v>
      </c>
    </row>
    <row r="69" spans="1:7" x14ac:dyDescent="0.25">
      <c r="B69" s="23">
        <v>2244</v>
      </c>
      <c r="C69" s="37">
        <v>208.36</v>
      </c>
      <c r="D69" s="36" t="s">
        <v>63</v>
      </c>
    </row>
    <row r="70" spans="1:7" x14ac:dyDescent="0.25">
      <c r="B70" s="23">
        <v>2244</v>
      </c>
      <c r="C70" s="37">
        <f>96.8*12+1000</f>
        <v>2161.6</v>
      </c>
      <c r="D70" s="36" t="s">
        <v>64</v>
      </c>
    </row>
    <row r="71" spans="1:7" x14ac:dyDescent="0.25">
      <c r="B71" s="23">
        <v>2247</v>
      </c>
      <c r="C71" s="37">
        <v>120</v>
      </c>
      <c r="D71" s="36" t="s">
        <v>65</v>
      </c>
    </row>
    <row r="72" spans="1:7" x14ac:dyDescent="0.25">
      <c r="B72" s="23">
        <v>2249</v>
      </c>
      <c r="C72" s="37">
        <f>77.44*7+527.56+662.86</f>
        <v>1732.5</v>
      </c>
      <c r="D72" s="36" t="s">
        <v>66</v>
      </c>
    </row>
    <row r="73" spans="1:7" x14ac:dyDescent="0.25">
      <c r="B73" s="23">
        <v>2321</v>
      </c>
      <c r="C73" s="37"/>
      <c r="D73" s="36" t="s">
        <v>67</v>
      </c>
    </row>
    <row r="74" spans="1:7" x14ac:dyDescent="0.25">
      <c r="B74" s="23">
        <v>2350</v>
      </c>
      <c r="C74" s="37">
        <v>1000</v>
      </c>
      <c r="D74" s="36" t="s">
        <v>68</v>
      </c>
    </row>
    <row r="75" spans="1:7" x14ac:dyDescent="0.25">
      <c r="B75" s="23">
        <v>1000</v>
      </c>
      <c r="C75" s="37">
        <f>11929.52*2</f>
        <v>23859.040000000001</v>
      </c>
      <c r="D75" s="38" t="s">
        <v>69</v>
      </c>
      <c r="E75" s="23"/>
      <c r="F75" s="23"/>
      <c r="G75" s="23"/>
    </row>
    <row r="76" spans="1:7" x14ac:dyDescent="0.25">
      <c r="A76" s="39" t="s">
        <v>70</v>
      </c>
      <c r="B76" s="39"/>
      <c r="C76" s="40">
        <f>SUM(C64:C75)</f>
        <v>37468.22</v>
      </c>
      <c r="D76" s="46"/>
      <c r="E76" s="46"/>
      <c r="F76" s="46"/>
      <c r="G76" s="46"/>
    </row>
    <row r="77" spans="1:7" x14ac:dyDescent="0.25">
      <c r="C77" s="41"/>
      <c r="D77" s="38"/>
      <c r="E77" s="38"/>
      <c r="F77" s="38"/>
      <c r="G77" s="38"/>
    </row>
    <row r="78" spans="1:7" x14ac:dyDescent="0.25">
      <c r="B78" s="23">
        <v>1000</v>
      </c>
      <c r="C78" s="42">
        <f>27529.6725*2*0.35</f>
        <v>19270.77075</v>
      </c>
      <c r="D78" s="38" t="s">
        <v>71</v>
      </c>
      <c r="E78" s="23"/>
      <c r="F78" s="23"/>
      <c r="G78" s="23"/>
    </row>
    <row r="79" spans="1:7" x14ac:dyDescent="0.25">
      <c r="B79">
        <v>2210</v>
      </c>
      <c r="C79" s="32">
        <f>82.23*12</f>
        <v>986.76</v>
      </c>
      <c r="D79" t="s">
        <v>72</v>
      </c>
    </row>
    <row r="80" spans="1:7" x14ac:dyDescent="0.25">
      <c r="B80">
        <v>2234</v>
      </c>
      <c r="C80" s="24"/>
      <c r="D80" s="36" t="s">
        <v>73</v>
      </c>
    </row>
    <row r="81" spans="1:5" x14ac:dyDescent="0.25">
      <c r="B81">
        <v>2311</v>
      </c>
      <c r="C81" s="24">
        <v>0</v>
      </c>
      <c r="D81" s="36" t="s">
        <v>74</v>
      </c>
    </row>
    <row r="82" spans="1:5" x14ac:dyDescent="0.25">
      <c r="B82">
        <v>2312</v>
      </c>
      <c r="C82" s="24"/>
      <c r="D82" s="36" t="s">
        <v>75</v>
      </c>
    </row>
    <row r="83" spans="1:5" x14ac:dyDescent="0.25">
      <c r="B83">
        <v>2322</v>
      </c>
      <c r="C83" s="24">
        <f>160*12*9.3/100*1.7</f>
        <v>303.55200000000002</v>
      </c>
      <c r="D83" s="36" t="s">
        <v>76</v>
      </c>
      <c r="E83" s="24"/>
    </row>
    <row r="84" spans="1:5" x14ac:dyDescent="0.25">
      <c r="B84">
        <v>2390</v>
      </c>
      <c r="C84" s="24"/>
    </row>
    <row r="86" spans="1:5" x14ac:dyDescent="0.25">
      <c r="A86" s="39" t="s">
        <v>77</v>
      </c>
      <c r="B86" s="39"/>
      <c r="C86" s="40">
        <f>SUM(C78:C85)</f>
        <v>20561.082749999998</v>
      </c>
    </row>
    <row r="88" spans="1:5" x14ac:dyDescent="0.25">
      <c r="C88" s="43">
        <v>563.4</v>
      </c>
      <c r="D88" t="s">
        <v>78</v>
      </c>
    </row>
  </sheetData>
  <mergeCells count="18">
    <mergeCell ref="D25:R25"/>
    <mergeCell ref="E3:E4"/>
    <mergeCell ref="D21:R21"/>
    <mergeCell ref="D22:R22"/>
    <mergeCell ref="D23:R23"/>
    <mergeCell ref="D24:R24"/>
    <mergeCell ref="D76:G76"/>
    <mergeCell ref="D26:R26"/>
    <mergeCell ref="D39:R39"/>
    <mergeCell ref="D40:R40"/>
    <mergeCell ref="D41:R41"/>
    <mergeCell ref="D42:R42"/>
    <mergeCell ref="D43:R43"/>
    <mergeCell ref="D44:R44"/>
    <mergeCell ref="D46:R46"/>
    <mergeCell ref="C49:Q49"/>
    <mergeCell ref="D55:Q55"/>
    <mergeCell ref="D57:Q5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Daina Tiruma</dc:creator>
  <cp:lastModifiedBy>Jevgēnija Sviridenkova</cp:lastModifiedBy>
  <dcterms:created xsi:type="dcterms:W3CDTF">2023-03-30T13:22:22Z</dcterms:created>
  <dcterms:modified xsi:type="dcterms:W3CDTF">2023-04-20T07:49:53Z</dcterms:modified>
</cp:coreProperties>
</file>