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10" windowHeight="11310" activeTab="1"/>
  </bookViews>
  <sheets>
    <sheet name="2PB_Pasv" sheetId="1" r:id="rId1"/>
    <sheet name="izmaksas" sheetId="2" r:id="rId2"/>
  </sheets>
  <externalReferences>
    <externalReference r:id="rId5"/>
  </externalReferences>
  <definedNames>
    <definedName name="_xlnm.Print_Titles_1">'2PB_Pasv'!$A$6:$IG$9</definedName>
    <definedName name="_xlnm.Print_Titles_2">#REF!</definedName>
    <definedName name="_xlnm.Print_Titles" localSheetId="0">'2PB_Pasv'!$6:$9</definedName>
  </definedNames>
  <calcPr fullCalcOnLoad="1"/>
</workbook>
</file>

<file path=xl/sharedStrings.xml><?xml version="1.0" encoding="utf-8"?>
<sst xmlns="http://schemas.openxmlformats.org/spreadsheetml/2006/main" count="306" uniqueCount="291">
  <si>
    <t>Klasifikācijas kods</t>
  </si>
  <si>
    <t>Posteņa nosaukums</t>
  </si>
  <si>
    <t>I.</t>
  </si>
  <si>
    <t>IEŅĒMUMI KOPĀ</t>
  </si>
  <si>
    <t>13.5.0.0.</t>
  </si>
  <si>
    <t>Ieņēmumi no valsts un pašvaldību īpašuma iznomāšanas</t>
  </si>
  <si>
    <t>13.6.0.0.</t>
  </si>
  <si>
    <t>Ieņēmumi no militāro ieroču sistēmu pārdošanas</t>
  </si>
  <si>
    <t>22.4.0.0.</t>
  </si>
  <si>
    <t>Citi valsts sociālās apdrošināšanas speciālā budžeta ieņēmumi saskaņā ar normatīvajiem aktiem</t>
  </si>
  <si>
    <t>22.4.1.0.</t>
  </si>
  <si>
    <t>Regresa prasības</t>
  </si>
  <si>
    <t>22.4.2.0.</t>
  </si>
  <si>
    <t>Ieņēmumi no kapitāldaļu pārdošanas un pārvērtēšanas, vērtspapīru tirdzniecības un pārvērtēšanas</t>
  </si>
  <si>
    <t>22.4.2.1.</t>
  </si>
  <si>
    <t>Dividendes no kapitāla daļām</t>
  </si>
  <si>
    <t>22.4.2.2.</t>
  </si>
  <si>
    <t>Ieņēmumi no kapitāla daļu pārdošanas</t>
  </si>
  <si>
    <t>22.4.2.3.</t>
  </si>
  <si>
    <t>Ieņēmumi no kapitāla daļu pārvērtēšanas</t>
  </si>
  <si>
    <t>22.4.2.4.</t>
  </si>
  <si>
    <t>Ieņēmumi no ilgtermiņa ieguldījumu sākotnējās atzīšanas iestādes bilancēs</t>
  </si>
  <si>
    <t>22.4.3.0.</t>
  </si>
  <si>
    <t>Uzkrātā fondēto pensiju kapitāla iemaksas valsts pensiju speciālajā budžetā</t>
  </si>
  <si>
    <t>22.4.4.0.</t>
  </si>
  <si>
    <t>VSAA ieņēmumi par valsts fondēto pensiju shēmas administrēšanu</t>
  </si>
  <si>
    <t>22.4.5.0.</t>
  </si>
  <si>
    <t>Iemaksas nodarbinātībai par privatizācijas līguma nosacījumu neizpildi</t>
  </si>
  <si>
    <t>22.4.6.0.</t>
  </si>
  <si>
    <t>Kapitalizācijas rezultātā atgūtie līdzekļi</t>
  </si>
  <si>
    <t>22.4.7.0.</t>
  </si>
  <si>
    <t>Iepriekšējos budžeta periodos valsts sociālās apdrošināšanas speciālā budžeta saņemto un iepriekšējos gados neizlietoto budžeta līdzekļu no īpašiem mērķiem iezīmētiem ieņēmumiem atmaksa</t>
  </si>
  <si>
    <t>22.4.8.0.</t>
  </si>
  <si>
    <t>No Eiropas Savienības pensiju shēmas saņemtais pensiju kapitāls valsts sociālās apdrošināšanas speciālajā budžetā</t>
  </si>
  <si>
    <t>22.4.9.0.</t>
  </si>
  <si>
    <t>Pārējie iepriekš neklasificētie ieņēmumi</t>
  </si>
  <si>
    <t>22.6.0.0.</t>
  </si>
  <si>
    <t>Pārējie valsts sociālās apdrošināšanas speciālā budžeta ieņēmumi</t>
  </si>
  <si>
    <t>22.6.1.0.</t>
  </si>
  <si>
    <t>Ieņēmumi par valsts sociālās apdrošināšanas speciālā budžeta līdzekļu atlikuma izmantošanu</t>
  </si>
  <si>
    <t>22.6.2.0.</t>
  </si>
  <si>
    <t>Ieņēmumi no valsts sociālās apdrošināšanas speciālā budžeta līdzekļu noguldījumiem depozītā</t>
  </si>
  <si>
    <t>22.6.9.0.</t>
  </si>
  <si>
    <t>21.3.0.0.</t>
  </si>
  <si>
    <t>Ieņēmumi no iestāžu sniegtajiem maksas pakalpojumiem un citi pašu ieņēmumi</t>
  </si>
  <si>
    <t>21.3.5.9.</t>
  </si>
  <si>
    <t>Pārējie ieņēmumi par izglītības pakalpojumiem</t>
  </si>
  <si>
    <t>21.3.6.0.</t>
  </si>
  <si>
    <t>Ieņēmumi no lauksaimnieciskās darbības</t>
  </si>
  <si>
    <t>19.3.0.0.</t>
  </si>
  <si>
    <t>Pašvaldības un tās iestāžu savstarpējie transferti</t>
  </si>
  <si>
    <t>19.5.0.0.</t>
  </si>
  <si>
    <t>Valsts budžeta iestāžu saņemtie transferti no pašvaldībām</t>
  </si>
  <si>
    <t>19.5.5.0.</t>
  </si>
  <si>
    <t>Valsts budžeta iestāžu saņemtie transferti (izņemot atmaksas) no pašvaldībām</t>
  </si>
  <si>
    <t>19.5.6.0.</t>
  </si>
  <si>
    <t>Valsts budžeta iestāžu saņemtā atmaksa no pašvaldībām par iepriekšējos gados saņemtajiem un neizlietotajiem valsts budžeta transfertiem</t>
  </si>
  <si>
    <t>19.5.7.0.</t>
  </si>
  <si>
    <t>Valsts budžeta iestāžu saņemtā atmaksa no pašvaldībām par Eiropas Savienības politiku instrumentu un pārējās ārvalstu finanšu palīdzības līdzfinansētajos projektos (pasākumos) piešķirtajiem līdzekļiem</t>
  </si>
  <si>
    <t>19.7.0.0.</t>
  </si>
  <si>
    <t>Valsts budžeta daļēji finansēto atvasināto publisko personu un budžeta nefinansēto iestāžu saņemtie transferti no pašvaldībām</t>
  </si>
  <si>
    <t>6.0</t>
  </si>
  <si>
    <t>Ziedojumi un dāvinājumi</t>
  </si>
  <si>
    <t>23.0.0.0.</t>
  </si>
  <si>
    <t>Saņemtie ziedojumi un dāvinājumi</t>
  </si>
  <si>
    <t>23.1.0.0.</t>
  </si>
  <si>
    <t>Ziedojumu un dāvinājumu ieņēmumi no valūtas kursa svārstībām</t>
  </si>
  <si>
    <t>23.1.1.0.</t>
  </si>
  <si>
    <t>Ieņēmumi no valūtas kursa svārstībām attiecībā uz ziedojumu un dāvinājumu ieņēmumiem</t>
  </si>
  <si>
    <t>23.1.2.0.</t>
  </si>
  <si>
    <t>Ieņēmumu zaudējumi no valūtas kursa svārstībām attiecībā uz ziedojumu un dāvinājumu ieņēmumiem</t>
  </si>
  <si>
    <t>23.3.0.0.</t>
  </si>
  <si>
    <t>Procentu ieņēmumi par ziedojumu un dāvinājumu budžeta līdzekļu depozītā vai kontu atlikumiem</t>
  </si>
  <si>
    <t>23.4.0.0.</t>
  </si>
  <si>
    <t>Ziedojumi un dāvinājumi, kas saņemti no juridiskajām personām</t>
  </si>
  <si>
    <t>23.4.1.0.</t>
  </si>
  <si>
    <t>Juridisku personu ziedojumi un dāvinājumi naudā</t>
  </si>
  <si>
    <t>23.4.2.0.</t>
  </si>
  <si>
    <t>Juridisku personu ziedojumi un dāvinājumi naturālā veidā</t>
  </si>
  <si>
    <t>23.5.0.0.</t>
  </si>
  <si>
    <t>Ziedojumi un dāvinājumi, kas saņemti no fiziskajām personām</t>
  </si>
  <si>
    <t>23.5.1.0.</t>
  </si>
  <si>
    <t>Fizisko personu ziedojumi un dāvinājumi naudā</t>
  </si>
  <si>
    <t>23.5.2.0.</t>
  </si>
  <si>
    <t>Fizisko personu ziedojumi un dāvinājumi naturālā veidā</t>
  </si>
  <si>
    <t>7.0</t>
  </si>
  <si>
    <t>Dotācija no vispārējiem ieņēmumiem</t>
  </si>
  <si>
    <t>21.7.0.0.</t>
  </si>
  <si>
    <t>21.7.1.0.</t>
  </si>
  <si>
    <t>Vispārējā kārtībā sadalāmā dotācija no vispārējiem ieņēmumiem</t>
  </si>
  <si>
    <t>21.7.2.0.</t>
  </si>
  <si>
    <t>Dotācija no vispārējiem ieņēmumiem atmaksām valsts pamatbudžetā</t>
  </si>
  <si>
    <t>8.0</t>
  </si>
  <si>
    <t>Ieņēmumi, kuri veidojas pēc uzkrāšanas principa</t>
  </si>
  <si>
    <t>24.0.0.0.</t>
  </si>
  <si>
    <t>Pārējie iepriekš neuzskaitītie budžeta ieņēmumi, kas veidojas pēc uzkrāšanas principa</t>
  </si>
  <si>
    <t>24.1.0.0.</t>
  </si>
  <si>
    <t>Ieņēmumi no aktīvu sākotnējās atzīšanas</t>
  </si>
  <si>
    <t>24.2.0.0.</t>
  </si>
  <si>
    <t>Nenaudas darījumu ieņēmumi</t>
  </si>
  <si>
    <t>24.2.1.0.</t>
  </si>
  <si>
    <t>Ieņēmumi no saistību dzēšanas</t>
  </si>
  <si>
    <t>24.2.2.0.</t>
  </si>
  <si>
    <t>Ieņēmumi no vērtības samazinājuma un uzkrājumu norakstīšanas</t>
  </si>
  <si>
    <t>24.2.9.0.</t>
  </si>
  <si>
    <t>Pārējie nenaudas darījumu ieņēmumi, kas nav klasificēti iepriekš</t>
  </si>
  <si>
    <t>II.</t>
  </si>
  <si>
    <t>IZDEVUMI KOPĀ</t>
  </si>
  <si>
    <t>IZDEVUMI</t>
  </si>
  <si>
    <t>1000</t>
  </si>
  <si>
    <t>Atlīdzība</t>
  </si>
  <si>
    <t>1100</t>
  </si>
  <si>
    <t>Atalgojums</t>
  </si>
  <si>
    <t>1110</t>
  </si>
  <si>
    <t>Mēnešalga</t>
  </si>
  <si>
    <t>1119</t>
  </si>
  <si>
    <t>Pārējo darbinieku mēnešalga (darba alga)</t>
  </si>
  <si>
    <t>1140</t>
  </si>
  <si>
    <t>Piemaksas, prēmijas un naudas balvas</t>
  </si>
  <si>
    <t>1148</t>
  </si>
  <si>
    <t>Prēmijas un naudas balvas</t>
  </si>
  <si>
    <t>1150</t>
  </si>
  <si>
    <t>Atalgojums fiziskām personām uz tiesiskās attiecības regulējošu dokumentu pamata</t>
  </si>
  <si>
    <t>1200</t>
  </si>
  <si>
    <t>Darba devēja valsts sociālās apdrošināšanas obligātās iemaksas, pabalsti un kompensācijas</t>
  </si>
  <si>
    <t>1210</t>
  </si>
  <si>
    <t>Darba devēja valsts sociālās apdrošināšanas obligātās iemaksas</t>
  </si>
  <si>
    <t>1220</t>
  </si>
  <si>
    <t>Darba devēja pabalsti, kompensācijas un citi maksājumi</t>
  </si>
  <si>
    <t>1221</t>
  </si>
  <si>
    <t>Darba devēja pabalsti un kompensācijas, no kuriem aprēķina iedzīvotāju ienākuma nodokli un valsts sociālās apdrošināšanas obligātās iemaksas</t>
  </si>
  <si>
    <t>1228</t>
  </si>
  <si>
    <t>Darba devēja pabalsti un kompensācijas, no kā neaprēķina iedzīvotāju ienākuma nodokli un valsts sociālās apdrošināšanas obligātās iemaksas</t>
  </si>
  <si>
    <t>2000</t>
  </si>
  <si>
    <t>Preces un pakalpojumi</t>
  </si>
  <si>
    <t>2100</t>
  </si>
  <si>
    <t>Mācību, darba un dienesta komandējumi, darba braucieni</t>
  </si>
  <si>
    <t>2110</t>
  </si>
  <si>
    <t>Iekšzemes mācību, darba un dienesta komandējumi, darba braucieni</t>
  </si>
  <si>
    <t>2111</t>
  </si>
  <si>
    <t>Dienas nauda</t>
  </si>
  <si>
    <t>2112</t>
  </si>
  <si>
    <t>Pārējie komandējumu un darba braucienu izdevumi</t>
  </si>
  <si>
    <t>2200</t>
  </si>
  <si>
    <t>Pakalpojumi</t>
  </si>
  <si>
    <t>2210</t>
  </si>
  <si>
    <t>Izdevumi par sakaru pakalpojumiem</t>
  </si>
  <si>
    <t>2220</t>
  </si>
  <si>
    <t>Izdevumi par komunālajiem pakalpojumiem</t>
  </si>
  <si>
    <t>2221</t>
  </si>
  <si>
    <t>Izdevumi par siltumenerģiju // Izdevumi par siltumenerģiju, tai skaitā apkuri</t>
  </si>
  <si>
    <t>2222</t>
  </si>
  <si>
    <t>Izdevumi par ūdensapgādi un kanalizāciju // Izdevumi par ūdeni un kanalizāciju</t>
  </si>
  <si>
    <t>2223</t>
  </si>
  <si>
    <t>Izdevumi par elektroenerģiju</t>
  </si>
  <si>
    <t>2230</t>
  </si>
  <si>
    <t>Dažādi pakalpojumi // Iestādes administratīvie izdevumi un ar iestādes darbības nodrošināšanu saistītie izdevumi</t>
  </si>
  <si>
    <t>2231</t>
  </si>
  <si>
    <t>Izdevumi iestādes sabiedrisko aktivitāšu īstenošanai // Administratīvie izdevumi un sabiedriskās attiecības</t>
  </si>
  <si>
    <t>2233</t>
  </si>
  <si>
    <t>Izdevumi par transporta pakalpojumiem</t>
  </si>
  <si>
    <t>2234</t>
  </si>
  <si>
    <t>Normatīvajos aktos noteiktie veselības un fiziskās sagatavotības pārbaudes izdevumi // Normatīvajos aktos noteiktie darba devēja veselības izdevumi darba ņēmējiem</t>
  </si>
  <si>
    <t>2235</t>
  </si>
  <si>
    <t>Izdevumi par saņemtajiem mācību pakalpojumiem</t>
  </si>
  <si>
    <t>2239</t>
  </si>
  <si>
    <t>Pārējie neklasificētie pakalpojumi // Pārējie iestādes administratīvie izdevumi</t>
  </si>
  <si>
    <t>2240</t>
  </si>
  <si>
    <t>Remontdarbi un iestāžu uzturēšanas pakalpojumi (izņemot kapitālo remontu)</t>
  </si>
  <si>
    <t>2244</t>
  </si>
  <si>
    <t>Nekustamā īpašuma uzturēšana</t>
  </si>
  <si>
    <t>2260</t>
  </si>
  <si>
    <t>Īre un noma</t>
  </si>
  <si>
    <t>2261</t>
  </si>
  <si>
    <t>Ēku, telpu īre un noma</t>
  </si>
  <si>
    <t>2270</t>
  </si>
  <si>
    <t>Pārējie pakalpojumi // Citi pakalpojumi</t>
  </si>
  <si>
    <t>2300</t>
  </si>
  <si>
    <t>Krājumi, materiāli, energoresursi, preces, biroja preces un inventārs, kurus neuzskaita kodā 5000</t>
  </si>
  <si>
    <t>2310</t>
  </si>
  <si>
    <t>Izdevumi par dažādām precēm un inventāru // Izdevumi par precēm iestādes darbības nodrošināšanai</t>
  </si>
  <si>
    <t>2311</t>
  </si>
  <si>
    <t>Biroja preces</t>
  </si>
  <si>
    <t>2312</t>
  </si>
  <si>
    <t>Inventārs</t>
  </si>
  <si>
    <t>2314</t>
  </si>
  <si>
    <t>Izdevumi par precēm iestādes sabiedrisko aktivitāšu īstenošanai // Izdevumi par precēm iestādes administratīvās darbības nodrošināšanai un sabiedrisko attiecību īstenošanai</t>
  </si>
  <si>
    <t>2320</t>
  </si>
  <si>
    <t>Kurināmais un enerģētiskie materiāli</t>
  </si>
  <si>
    <t>2322</t>
  </si>
  <si>
    <t>Degviela</t>
  </si>
  <si>
    <t>2340</t>
  </si>
  <si>
    <t>Zāles, ķimikālijas, laboratorijas preces, medicīniskās ierīces, laboratorijas dzīvnieki un to uzturēšana // Zāles, ķimikālijas, laboratorijas preces, medicīniskās ierīces, medicīniskie instrumenti, laboratorijas dzīvnieki un to uzturēšana</t>
  </si>
  <si>
    <t>2341</t>
  </si>
  <si>
    <t>Zāles, ķimikālijas, laboratorijas preces</t>
  </si>
  <si>
    <t>2350</t>
  </si>
  <si>
    <t>Iestāžu uzturēšanas materiāli un preces // Kārtējā remonta un iestāžu uzturēšanas materiāli</t>
  </si>
  <si>
    <t>2370</t>
  </si>
  <si>
    <t>Mācību līdzekļi un materiāli</t>
  </si>
  <si>
    <t>2400</t>
  </si>
  <si>
    <t>Izdevumi periodikas iegādei bibliotēku krājumiem // Izdevumi periodikas iegādei</t>
  </si>
  <si>
    <t>2500</t>
  </si>
  <si>
    <t>Budžeta iestāžu nodokļu, nodevu un sankciju maksājumi</t>
  </si>
  <si>
    <t>2510</t>
  </si>
  <si>
    <t>Budžeta iestāžu nodokļu un nodevu maksājumi</t>
  </si>
  <si>
    <t>2512</t>
  </si>
  <si>
    <t>Budžeta iestāžu pievienotās vērtības nodokļa maksājumi</t>
  </si>
  <si>
    <t>2.0.</t>
  </si>
  <si>
    <t>Kapitālie izdevumi</t>
  </si>
  <si>
    <t>2.1.</t>
  </si>
  <si>
    <t>Pamatkapitāla veidošana</t>
  </si>
  <si>
    <t>5000</t>
  </si>
  <si>
    <t>5100</t>
  </si>
  <si>
    <t>Nemateriālie ieguldījumi</t>
  </si>
  <si>
    <t>5120</t>
  </si>
  <si>
    <t>Licences, koncesijas un patenti, preču zīmes un līdzīgas tiesības</t>
  </si>
  <si>
    <t>5200</t>
  </si>
  <si>
    <t>Pamatlīdzekļi, ieguldījuma īpašumi un bioloģiskie aktīvi // Pamatlīdzekļi</t>
  </si>
  <si>
    <t>5230</t>
  </si>
  <si>
    <t>Pārējie pamatlīdzekļi</t>
  </si>
  <si>
    <t>Bibliotēku krājumi</t>
  </si>
  <si>
    <t>5238</t>
  </si>
  <si>
    <t>Datortehnika, sakaru un cita biroja tehnika</t>
  </si>
  <si>
    <t>5239</t>
  </si>
  <si>
    <t>Pārējie iepriekš neklasificētie pamatlīdzekļi un ieguldījuma īpašumi // Pārējie iepriekš neklasificētie pamatlīdzekļi</t>
  </si>
  <si>
    <t>09.220</t>
  </si>
  <si>
    <t xml:space="preserve">Profesionālā izglītība (ISCED-97 2. un 3. līmenis) </t>
  </si>
  <si>
    <t>09.221</t>
  </si>
  <si>
    <t>Profesionālā pamatizglītība (ISCED-97 2.līmenis)</t>
  </si>
  <si>
    <t>09.222</t>
  </si>
  <si>
    <t>Profesionālā vidējā izglītība (ISCED-97 3.līmenis)</t>
  </si>
  <si>
    <t>09.400</t>
  </si>
  <si>
    <t xml:space="preserve">Augstākā ( terciārā) izglītība (ISCED-97  5. un 6. līmenis) </t>
  </si>
  <si>
    <t>09.410</t>
  </si>
  <si>
    <t>Augstākās ( terciārā) izglītības 1.posms</t>
  </si>
  <si>
    <t>09.420</t>
  </si>
  <si>
    <t>Augstākās ( terciārā) izglītības 2.posms</t>
  </si>
  <si>
    <t>09.430</t>
  </si>
  <si>
    <t xml:space="preserve">Studentu kreditēšana </t>
  </si>
  <si>
    <t>09.520</t>
  </si>
  <si>
    <t>Pedagogu profesionālās meistarības pilnveidošana, rezidentu apmācība un tālākizglītība, Valsts administrācijas skolas nodrošinātā apmācība</t>
  </si>
  <si>
    <t>Plāns uz 31.12.2020.</t>
  </si>
  <si>
    <t xml:space="preserve">Budžeta izpilde līdz 31.12.2020. </t>
  </si>
  <si>
    <t>EUR</t>
  </si>
  <si>
    <t>Atlikums no gada sākuma līdz 31.12.2020.</t>
  </si>
  <si>
    <t>Maksas pakalpojuma izcenojuma aprēķins</t>
  </si>
  <si>
    <t>Rādītājs</t>
  </si>
  <si>
    <t>Ādažu mākslas un mūzikas skola, LVL XX.XX.2014.</t>
  </si>
  <si>
    <t>Atalgojums no valsts mērķdotācijas</t>
  </si>
  <si>
    <t>Darba devēja soc.apdrošināšanas iemaksas no mērķdotācijas</t>
  </si>
  <si>
    <t>Izdevumu klasifikācijas kods</t>
  </si>
  <si>
    <t>Izmaksu apjoms noteiktā laikposmā viena maksas pakalpojuma veida nodrošināšanai, EUR (uz 2013.gada faktu)</t>
  </si>
  <si>
    <t>Tiešās izmaksas (T izm)</t>
  </si>
  <si>
    <t>Atalgojums no pašvaldības budžeta līdzekļiem</t>
  </si>
  <si>
    <t>Darba devēja soc.apdrošināšanas iemaksas</t>
  </si>
  <si>
    <t>Komandējumi</t>
  </si>
  <si>
    <t>Pakalpojumi, t.sk.:</t>
  </si>
  <si>
    <t>Pasta, telefona un citi sakaru pakalpojumi</t>
  </si>
  <si>
    <t>Iestādes administratīvie izdevumi un ar iestādes darbības nodrošināšanu saistītie izdevumi</t>
  </si>
  <si>
    <t>Remonta darbi un iestāžu uzturēšanas pakalpojumi</t>
  </si>
  <si>
    <t>Materiāli</t>
  </si>
  <si>
    <t xml:space="preserve">Biroja preces un inventārs </t>
  </si>
  <si>
    <t>Zāles, ķimikālijas labor. preces un to uzturēšana (t.sk.dezinfekcijas līdz.)</t>
  </si>
  <si>
    <t>Kārtējā remonta un iestāžu uzturēšanas materiāli</t>
  </si>
  <si>
    <t xml:space="preserve">Mācību līdzekļi un materiāli </t>
  </si>
  <si>
    <t>Pārējās preces</t>
  </si>
  <si>
    <t>Tiešās izmaksas kopā</t>
  </si>
  <si>
    <t>Netiešās izmaksas (Nizm)</t>
  </si>
  <si>
    <t xml:space="preserve">    Kārtējā remonta un iestāžu uzturēšanas materiāli</t>
  </si>
  <si>
    <t>Pamatlīdzekļu nolietojums</t>
  </si>
  <si>
    <t>Netiešās izmaksas kopā</t>
  </si>
  <si>
    <t>Tiešās + netiešās izmaksas kopā</t>
  </si>
  <si>
    <t>Pakalpojuma izcenojums (gadā)</t>
  </si>
  <si>
    <t>Prognozētais maksas audzēkņu skaits (gadā), t.sk.:</t>
  </si>
  <si>
    <t>Mākslas virzienā</t>
  </si>
  <si>
    <t>Mūzikas virzienā</t>
  </si>
  <si>
    <t>Deja</t>
  </si>
  <si>
    <t>Mēnesī:</t>
  </si>
  <si>
    <t>Kopējās  izmaksas 1 audzēknim (mēnesī), t.sk.:</t>
  </si>
  <si>
    <t>Prognozējamais līdzfinansējums 1 audzēknim (mēnesī) - vecāku maksa</t>
  </si>
  <si>
    <t>Prognozējamais pašvaldības finansējums 1 audzēknim (mēnesī)</t>
  </si>
  <si>
    <t>Prognozētie ieņēmumi gadā (euro) neņemot vērā piemērojamās atlaides</t>
  </si>
  <si>
    <t>Ieņēmumi-izdevumi:</t>
  </si>
  <si>
    <t>Carnikavas Mākslas un mūzikas skola</t>
  </si>
  <si>
    <t xml:space="preserve">Izdevumi par komunālajiem pakalpojumiem </t>
  </si>
  <si>
    <t>TĀMES IZPILDE NO 01.01.2020 LĪDZ 31.12.2020</t>
  </si>
  <si>
    <t xml:space="preserve">Carnikavas mūzikas un mākslas skola </t>
  </si>
  <si>
    <t>Budžeta struktūrvienība 09.510.032</t>
  </si>
  <si>
    <t>Atalgojums no pašvaldības budžeta līdzekļiem (apkopējas atalgojums)</t>
  </si>
  <si>
    <t>Īre un noma (telpas profesionlās mākslas ievirziena nodoršināšanai Atpūtas iela 1, Carnikava)</t>
  </si>
  <si>
    <t>Izmaksu apjoms noteiktā laikposmā viena maksas pakalpojuma veida nodrošināšanai, EUR (pēc 2020.gada fakta)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</si>
</sst>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/mm/dd"/>
    <numFmt numFmtId="165" formatCode="_-* #,##0_-;\-* #,##0_-;_-* &quot;-&quot;??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4"/>
      <name val="Times New Roman"/>
      <family val="1"/>
    </font>
    <font>
      <b/>
      <sz val="14"/>
      <color indexed="54"/>
      <name val="Times New Roman"/>
      <family val="1"/>
    </font>
    <font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i/>
      <sz val="12"/>
      <color indexed="5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i/>
      <sz val="12"/>
      <color theme="3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3"/>
      <name val="Times New Roman"/>
      <family val="1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43" fontId="39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2" fillId="0" borderId="0" xfId="46" applyFont="1" applyAlignment="1">
      <alignment vertical="center" wrapText="1"/>
      <protection/>
    </xf>
    <xf numFmtId="0" fontId="3" fillId="0" borderId="0" xfId="46" applyFont="1" applyFill="1" applyBorder="1" applyAlignment="1">
      <alignment horizontal="left" vertical="center" wrapText="1"/>
      <protection/>
    </xf>
    <xf numFmtId="0" fontId="3" fillId="0" borderId="0" xfId="46" applyFont="1" applyFill="1" applyBorder="1" applyAlignment="1">
      <alignment vertical="center"/>
      <protection/>
    </xf>
    <xf numFmtId="49" fontId="3" fillId="0" borderId="0" xfId="46" applyNumberFormat="1" applyFont="1" applyAlignment="1">
      <alignment horizontal="center" vertical="center"/>
      <protection/>
    </xf>
    <xf numFmtId="0" fontId="3" fillId="0" borderId="0" xfId="46" applyFont="1" applyBorder="1" applyAlignment="1">
      <alignment horizontal="right" vertical="center"/>
      <protection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49" fontId="6" fillId="0" borderId="10" xfId="46" applyNumberFormat="1" applyFont="1" applyBorder="1" applyAlignment="1">
      <alignment horizontal="left" vertical="center" wrapText="1"/>
      <protection/>
    </xf>
    <xf numFmtId="3" fontId="6" fillId="0" borderId="10" xfId="46" applyNumberFormat="1" applyFont="1" applyFill="1" applyBorder="1" applyAlignment="1">
      <alignment horizontal="right" vertical="center"/>
      <protection/>
    </xf>
    <xf numFmtId="49" fontId="6" fillId="0" borderId="11" xfId="46" applyNumberFormat="1" applyFont="1" applyFill="1" applyBorder="1" applyAlignment="1">
      <alignment horizontal="center" vertical="center" wrapText="1"/>
      <protection/>
    </xf>
    <xf numFmtId="3" fontId="6" fillId="0" borderId="11" xfId="46" applyNumberFormat="1" applyFont="1" applyFill="1" applyBorder="1" applyAlignment="1">
      <alignment horizontal="right" vertical="center"/>
      <protection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49" fontId="4" fillId="0" borderId="10" xfId="46" applyNumberFormat="1" applyFont="1" applyBorder="1" applyAlignment="1">
      <alignment horizontal="left" vertical="center" wrapText="1" indent="1"/>
      <protection/>
    </xf>
    <xf numFmtId="3" fontId="4" fillId="0" borderId="10" xfId="46" applyNumberFormat="1" applyFont="1" applyFill="1" applyBorder="1" applyAlignment="1">
      <alignment horizontal="right" vertical="center"/>
      <protection/>
    </xf>
    <xf numFmtId="49" fontId="4" fillId="0" borderId="10" xfId="46" applyNumberFormat="1" applyFont="1" applyBorder="1" applyAlignment="1">
      <alignment horizontal="left" vertical="center" wrapText="1" indent="2"/>
      <protection/>
    </xf>
    <xf numFmtId="49" fontId="4" fillId="0" borderId="11" xfId="46" applyNumberFormat="1" applyFont="1" applyFill="1" applyBorder="1" applyAlignment="1">
      <alignment horizontal="center" vertical="center" wrapText="1"/>
      <protection/>
    </xf>
    <xf numFmtId="3" fontId="4" fillId="0" borderId="11" xfId="46" applyNumberFormat="1" applyFont="1" applyFill="1" applyBorder="1" applyAlignment="1">
      <alignment horizontal="right" vertical="center"/>
      <protection/>
    </xf>
    <xf numFmtId="0" fontId="6" fillId="0" borderId="11" xfId="46" applyNumberFormat="1" applyFont="1" applyFill="1" applyBorder="1" applyAlignment="1">
      <alignment horizontal="left" vertical="center" wrapText="1"/>
      <protection/>
    </xf>
    <xf numFmtId="0" fontId="2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horizontal="right" vertical="center" wrapText="1"/>
      <protection/>
    </xf>
    <xf numFmtId="0" fontId="4" fillId="0" borderId="11" xfId="46" applyNumberFormat="1" applyFont="1" applyFill="1" applyBorder="1" applyAlignment="1">
      <alignment horizontal="left" vertical="center" wrapText="1" indent="2"/>
      <protection/>
    </xf>
    <xf numFmtId="0" fontId="4" fillId="0" borderId="10" xfId="46" applyNumberFormat="1" applyFont="1" applyFill="1" applyBorder="1" applyAlignment="1">
      <alignment horizontal="left" vertical="center" wrapText="1" indent="2"/>
      <protection/>
    </xf>
    <xf numFmtId="0" fontId="4" fillId="0" borderId="10" xfId="46" applyNumberFormat="1" applyFont="1" applyFill="1" applyBorder="1" applyAlignment="1">
      <alignment horizontal="left" vertical="center" wrapText="1" indent="3"/>
      <protection/>
    </xf>
    <xf numFmtId="0" fontId="4" fillId="0" borderId="11" xfId="46" applyNumberFormat="1" applyFont="1" applyFill="1" applyBorder="1" applyAlignment="1">
      <alignment horizontal="left" vertical="center" wrapText="1" indent="3"/>
      <protection/>
    </xf>
    <xf numFmtId="49" fontId="6" fillId="0" borderId="10" xfId="46" applyNumberFormat="1" applyFont="1" applyFill="1" applyBorder="1" applyAlignment="1">
      <alignment horizontal="right" vertical="center" wrapText="1"/>
      <protection/>
    </xf>
    <xf numFmtId="0" fontId="6" fillId="0" borderId="10" xfId="46" applyNumberFormat="1" applyFont="1" applyFill="1" applyBorder="1" applyAlignment="1">
      <alignment horizontal="left" vertical="center" wrapText="1" indent="3"/>
      <protection/>
    </xf>
    <xf numFmtId="3" fontId="6" fillId="0" borderId="12" xfId="46" applyNumberFormat="1" applyFont="1" applyFill="1" applyBorder="1" applyAlignment="1">
      <alignment horizontal="right" vertical="center"/>
      <protection/>
    </xf>
    <xf numFmtId="3" fontId="4" fillId="0" borderId="12" xfId="46" applyNumberFormat="1" applyFont="1" applyFill="1" applyBorder="1" applyAlignment="1">
      <alignment horizontal="right" vertical="center"/>
      <protection/>
    </xf>
    <xf numFmtId="3" fontId="4" fillId="0" borderId="13" xfId="46" applyNumberFormat="1" applyFont="1" applyFill="1" applyBorder="1" applyAlignment="1">
      <alignment horizontal="right" vertical="center"/>
      <protection/>
    </xf>
    <xf numFmtId="3" fontId="6" fillId="0" borderId="13" xfId="46" applyNumberFormat="1" applyFont="1" applyFill="1" applyBorder="1" applyAlignment="1">
      <alignment horizontal="right" vertical="center"/>
      <protection/>
    </xf>
    <xf numFmtId="3" fontId="2" fillId="0" borderId="14" xfId="46" applyNumberFormat="1" applyFont="1" applyBorder="1" applyAlignment="1">
      <alignment vertical="center"/>
      <protection/>
    </xf>
    <xf numFmtId="3" fontId="8" fillId="0" borderId="14" xfId="46" applyNumberFormat="1" applyFont="1" applyBorder="1" applyAlignment="1">
      <alignment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49" fontId="6" fillId="0" borderId="10" xfId="46" applyNumberFormat="1" applyFont="1" applyBorder="1" applyAlignment="1">
      <alignment horizontal="center" vertical="center" wrapText="1"/>
      <protection/>
    </xf>
    <xf numFmtId="49" fontId="6" fillId="0" borderId="10" xfId="46" applyNumberFormat="1" applyFont="1" applyBorder="1" applyAlignment="1">
      <alignment horizontal="left" vertical="center" wrapText="1" indent="1"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56" fillId="0" borderId="0" xfId="59" applyFont="1">
      <alignment/>
      <protection/>
    </xf>
    <xf numFmtId="0" fontId="10" fillId="0" borderId="0" xfId="59" applyFont="1">
      <alignment/>
      <protection/>
    </xf>
    <xf numFmtId="2" fontId="11" fillId="34" borderId="14" xfId="59" applyNumberFormat="1" applyFont="1" applyFill="1" applyBorder="1" applyAlignment="1">
      <alignment horizontal="center" vertical="center" wrapText="1"/>
      <protection/>
    </xf>
    <xf numFmtId="0" fontId="11" fillId="34" borderId="14" xfId="59" applyFont="1" applyFill="1" applyBorder="1" applyAlignment="1">
      <alignment horizontal="center" vertical="center" wrapText="1"/>
      <protection/>
    </xf>
    <xf numFmtId="0" fontId="57" fillId="34" borderId="14" xfId="59" applyFont="1" applyFill="1" applyBorder="1" applyAlignment="1">
      <alignment horizontal="center" vertical="center" wrapText="1"/>
      <protection/>
    </xf>
    <xf numFmtId="2" fontId="11" fillId="0" borderId="14" xfId="59" applyNumberFormat="1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57" fillId="0" borderId="14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/>
      <protection/>
    </xf>
    <xf numFmtId="0" fontId="10" fillId="0" borderId="14" xfId="59" applyFont="1" applyBorder="1" applyAlignment="1">
      <alignment horizontal="left" wrapText="1"/>
      <protection/>
    </xf>
    <xf numFmtId="4" fontId="58" fillId="0" borderId="14" xfId="59" applyNumberFormat="1" applyFont="1" applyBorder="1" applyAlignment="1">
      <alignment horizontal="center"/>
      <protection/>
    </xf>
    <xf numFmtId="3" fontId="58" fillId="0" borderId="14" xfId="59" applyNumberFormat="1" applyFont="1" applyBorder="1" applyAlignment="1">
      <alignment horizontal="center"/>
      <protection/>
    </xf>
    <xf numFmtId="3" fontId="10" fillId="0" borderId="14" xfId="59" applyNumberFormat="1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0" fontId="12" fillId="0" borderId="14" xfId="59" applyFont="1" applyBorder="1" applyAlignment="1">
      <alignment horizontal="left"/>
      <protection/>
    </xf>
    <xf numFmtId="4" fontId="59" fillId="0" borderId="14" xfId="59" applyNumberFormat="1" applyFont="1" applyBorder="1" applyAlignment="1">
      <alignment horizontal="center"/>
      <protection/>
    </xf>
    <xf numFmtId="3" fontId="59" fillId="35" borderId="14" xfId="59" applyNumberFormat="1" applyFont="1" applyFill="1" applyBorder="1" applyAlignment="1">
      <alignment horizontal="center"/>
      <protection/>
    </xf>
    <xf numFmtId="0" fontId="12" fillId="0" borderId="14" xfId="59" applyFont="1" applyBorder="1" applyAlignment="1">
      <alignment horizontal="left" wrapText="1"/>
      <protection/>
    </xf>
    <xf numFmtId="3" fontId="59" fillId="0" borderId="14" xfId="59" applyNumberFormat="1" applyFont="1" applyBorder="1" applyAlignment="1">
      <alignment horizontal="center"/>
      <protection/>
    </xf>
    <xf numFmtId="3" fontId="12" fillId="0" borderId="14" xfId="59" applyNumberFormat="1" applyFont="1" applyBorder="1" applyAlignment="1">
      <alignment horizontal="center"/>
      <protection/>
    </xf>
    <xf numFmtId="0" fontId="10" fillId="0" borderId="14" xfId="59" applyFont="1" applyBorder="1" applyAlignment="1">
      <alignment horizontal="left"/>
      <protection/>
    </xf>
    <xf numFmtId="0" fontId="12" fillId="0" borderId="14" xfId="59" applyFont="1" applyBorder="1" applyAlignment="1">
      <alignment horizontal="right"/>
      <protection/>
    </xf>
    <xf numFmtId="3" fontId="59" fillId="0" borderId="14" xfId="59" applyNumberFormat="1" applyFont="1" applyBorder="1" applyAlignment="1">
      <alignment horizontal="right"/>
      <protection/>
    </xf>
    <xf numFmtId="3" fontId="12" fillId="0" borderId="14" xfId="59" applyNumberFormat="1" applyFont="1" applyBorder="1" applyAlignment="1">
      <alignment horizontal="right"/>
      <protection/>
    </xf>
    <xf numFmtId="0" fontId="12" fillId="0" borderId="14" xfId="59" applyFont="1" applyBorder="1" applyAlignment="1">
      <alignment horizontal="right" wrapText="1"/>
      <protection/>
    </xf>
    <xf numFmtId="4" fontId="10" fillId="0" borderId="14" xfId="59" applyNumberFormat="1" applyFont="1" applyBorder="1" applyAlignment="1">
      <alignment horizontal="center"/>
      <protection/>
    </xf>
    <xf numFmtId="0" fontId="11" fillId="34" borderId="14" xfId="59" applyFont="1" applyFill="1" applyBorder="1" applyAlignment="1">
      <alignment horizontal="center"/>
      <protection/>
    </xf>
    <xf numFmtId="0" fontId="11" fillId="34" borderId="14" xfId="59" applyFont="1" applyFill="1" applyBorder="1" applyAlignment="1">
      <alignment horizontal="right"/>
      <protection/>
    </xf>
    <xf numFmtId="4" fontId="57" fillId="34" borderId="14" xfId="59" applyNumberFormat="1" applyFont="1" applyFill="1" applyBorder="1" applyAlignment="1">
      <alignment horizontal="center"/>
      <protection/>
    </xf>
    <xf numFmtId="3" fontId="57" fillId="34" borderId="14" xfId="59" applyNumberFormat="1" applyFont="1" applyFill="1" applyBorder="1" applyAlignment="1">
      <alignment horizontal="center"/>
      <protection/>
    </xf>
    <xf numFmtId="3" fontId="11" fillId="34" borderId="14" xfId="59" applyNumberFormat="1" applyFont="1" applyFill="1" applyBorder="1" applyAlignment="1">
      <alignment horizontal="center"/>
      <protection/>
    </xf>
    <xf numFmtId="0" fontId="10" fillId="34" borderId="14" xfId="59" applyFont="1" applyFill="1" applyBorder="1" applyAlignment="1">
      <alignment horizontal="center"/>
      <protection/>
    </xf>
    <xf numFmtId="4" fontId="58" fillId="34" borderId="14" xfId="59" applyNumberFormat="1" applyFont="1" applyFill="1" applyBorder="1" applyAlignment="1">
      <alignment horizontal="center"/>
      <protection/>
    </xf>
    <xf numFmtId="3" fontId="57" fillId="0" borderId="14" xfId="59" applyNumberFormat="1" applyFont="1" applyBorder="1" applyAlignment="1">
      <alignment horizontal="center"/>
      <protection/>
    </xf>
    <xf numFmtId="3" fontId="11" fillId="0" borderId="14" xfId="59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43" fontId="10" fillId="0" borderId="0" xfId="42" applyFont="1" applyAlignment="1">
      <alignment/>
    </xf>
    <xf numFmtId="3" fontId="61" fillId="0" borderId="14" xfId="59" applyNumberFormat="1" applyFont="1" applyBorder="1" applyAlignment="1">
      <alignment horizontal="center"/>
      <protection/>
    </xf>
    <xf numFmtId="165" fontId="10" fillId="0" borderId="0" xfId="54" applyNumberFormat="1" applyFont="1" applyAlignment="1">
      <alignment/>
    </xf>
    <xf numFmtId="9" fontId="10" fillId="0" borderId="0" xfId="60" applyFont="1" applyAlignment="1">
      <alignment/>
    </xf>
    <xf numFmtId="43" fontId="62" fillId="0" borderId="0" xfId="0" applyNumberFormat="1" applyFont="1" applyAlignment="1">
      <alignment/>
    </xf>
    <xf numFmtId="9" fontId="10" fillId="0" borderId="0" xfId="59" applyNumberFormat="1" applyFont="1">
      <alignment/>
      <protection/>
    </xf>
    <xf numFmtId="165" fontId="62" fillId="0" borderId="0" xfId="54" applyNumberFormat="1" applyFont="1" applyAlignment="1">
      <alignment/>
    </xf>
    <xf numFmtId="3" fontId="60" fillId="34" borderId="14" xfId="59" applyNumberFormat="1" applyFont="1" applyFill="1" applyBorder="1" applyAlignment="1">
      <alignment horizontal="center"/>
      <protection/>
    </xf>
    <xf numFmtId="0" fontId="63" fillId="0" borderId="0" xfId="59" applyFont="1">
      <alignment/>
      <protection/>
    </xf>
    <xf numFmtId="0" fontId="63" fillId="0" borderId="0" xfId="59" applyFont="1" applyAlignment="1">
      <alignment horizontal="right"/>
      <protection/>
    </xf>
    <xf numFmtId="0" fontId="64" fillId="0" borderId="0" xfId="59" applyFont="1">
      <alignment/>
      <protection/>
    </xf>
    <xf numFmtId="0" fontId="12" fillId="0" borderId="10" xfId="46" applyNumberFormat="1" applyFont="1" applyFill="1" applyBorder="1" applyAlignment="1">
      <alignment horizontal="right" vertical="center" wrapText="1" indent="3"/>
      <protection/>
    </xf>
    <xf numFmtId="0" fontId="12" fillId="0" borderId="0" xfId="46" applyNumberFormat="1" applyFont="1" applyFill="1" applyBorder="1" applyAlignment="1">
      <alignment horizontal="right" vertical="center" wrapText="1" indent="3"/>
      <protection/>
    </xf>
    <xf numFmtId="3" fontId="10" fillId="36" borderId="14" xfId="59" applyNumberFormat="1" applyFont="1" applyFill="1" applyBorder="1" applyAlignment="1">
      <alignment horizontal="center"/>
      <protection/>
    </xf>
    <xf numFmtId="165" fontId="65" fillId="0" borderId="0" xfId="42" applyNumberFormat="1" applyFont="1" applyAlignment="1">
      <alignment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5" xfId="46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3" borderId="17" xfId="46" applyFont="1" applyFill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 wrapText="1"/>
      <protection/>
    </xf>
    <xf numFmtId="165" fontId="7" fillId="0" borderId="19" xfId="42" applyNumberFormat="1" applyFont="1" applyFill="1" applyBorder="1" applyAlignment="1" applyProtection="1">
      <alignment horizontal="center" vertical="center" wrapText="1"/>
      <protection/>
    </xf>
    <xf numFmtId="165" fontId="7" fillId="0" borderId="20" xfId="42" applyNumberFormat="1" applyFont="1" applyFill="1" applyBorder="1" applyAlignment="1" applyProtection="1">
      <alignment horizontal="center" vertical="center" wrapText="1"/>
      <protection/>
    </xf>
    <xf numFmtId="165" fontId="7" fillId="0" borderId="21" xfId="42" applyNumberFormat="1" applyFont="1" applyFill="1" applyBorder="1" applyAlignment="1" applyProtection="1">
      <alignment horizontal="center" vertical="center" wrapText="1"/>
      <protection/>
    </xf>
    <xf numFmtId="49" fontId="4" fillId="33" borderId="11" xfId="46" applyNumberFormat="1" applyFont="1" applyFill="1" applyBorder="1" applyAlignment="1">
      <alignment horizontal="center" vertical="center" wrapText="1"/>
      <protection/>
    </xf>
    <xf numFmtId="49" fontId="4" fillId="33" borderId="15" xfId="46" applyNumberFormat="1" applyFont="1" applyFill="1" applyBorder="1" applyAlignment="1">
      <alignment horizontal="center" vertical="center" wrapText="1"/>
      <protection/>
    </xf>
    <xf numFmtId="49" fontId="4" fillId="33" borderId="16" xfId="4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22" xfId="59" applyFont="1" applyBorder="1" applyAlignment="1">
      <alignment horizontal="right"/>
      <protection/>
    </xf>
    <xf numFmtId="0" fontId="12" fillId="0" borderId="23" xfId="59" applyFont="1" applyBorder="1" applyAlignment="1">
      <alignment horizontal="right"/>
      <protection/>
    </xf>
    <xf numFmtId="0" fontId="11" fillId="34" borderId="22" xfId="59" applyFont="1" applyFill="1" applyBorder="1" applyAlignment="1">
      <alignment horizontal="center" wrapText="1"/>
      <protection/>
    </xf>
    <xf numFmtId="0" fontId="11" fillId="34" borderId="23" xfId="59" applyFont="1" applyFill="1" applyBorder="1" applyAlignment="1">
      <alignment horizontal="center" wrapText="1"/>
      <protection/>
    </xf>
    <xf numFmtId="0" fontId="5" fillId="0" borderId="0" xfId="59" applyFont="1" applyAlignment="1">
      <alignment horizontal="center"/>
      <protection/>
    </xf>
    <xf numFmtId="0" fontId="11" fillId="0" borderId="22" xfId="59" applyFont="1" applyBorder="1" applyAlignment="1">
      <alignment horizontal="center"/>
      <protection/>
    </xf>
    <xf numFmtId="0" fontId="11" fillId="0" borderId="23" xfId="59" applyFont="1" applyBorder="1" applyAlignment="1">
      <alignment horizontal="center"/>
      <protection/>
    </xf>
    <xf numFmtId="0" fontId="10" fillId="0" borderId="22" xfId="59" applyFont="1" applyBorder="1" applyAlignment="1">
      <alignment horizontal="right"/>
      <protection/>
    </xf>
    <xf numFmtId="0" fontId="10" fillId="0" borderId="23" xfId="59" applyFont="1" applyBorder="1" applyAlignment="1">
      <alignment horizontal="right"/>
      <protection/>
    </xf>
    <xf numFmtId="0" fontId="10" fillId="0" borderId="24" xfId="59" applyFont="1" applyBorder="1" applyAlignment="1">
      <alignment horizontal="right"/>
      <protection/>
    </xf>
    <xf numFmtId="0" fontId="10" fillId="0" borderId="22" xfId="59" applyFont="1" applyBorder="1" applyAlignment="1">
      <alignment horizontal="center"/>
      <protection/>
    </xf>
    <xf numFmtId="0" fontId="10" fillId="0" borderId="23" xfId="59" applyFont="1" applyBorder="1" applyAlignment="1">
      <alignment horizontal="center"/>
      <protection/>
    </xf>
    <xf numFmtId="0" fontId="5" fillId="0" borderId="0" xfId="59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ats 4" xfId="54"/>
    <cellStyle name="Linked Cell" xfId="55"/>
    <cellStyle name="Neutral" xfId="56"/>
    <cellStyle name="Note" xfId="57"/>
    <cellStyle name="Output" xfId="58"/>
    <cellStyle name="Parasts 7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KT_Maks_pak_izcenojuma_aprekins_AMMS_uz2020_fak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e_AMMS"/>
      <sheetName val="0960_2020"/>
      <sheetName val="0643_2020"/>
    </sheetNames>
    <sheetDataSet>
      <sheetData sheetId="1"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PageLayoutView="0" workbookViewId="0" topLeftCell="A7">
      <selection activeCell="J82" sqref="J82"/>
    </sheetView>
  </sheetViews>
  <sheetFormatPr defaultColWidth="9.421875" defaultRowHeight="12.75"/>
  <cols>
    <col min="1" max="1" width="11.421875" style="1" customWidth="1"/>
    <col min="2" max="2" width="42.57421875" style="2" customWidth="1"/>
    <col min="3" max="3" width="13.8515625" style="1" customWidth="1"/>
    <col min="4" max="4" width="14.00390625" style="1" customWidth="1"/>
    <col min="5" max="5" width="14.140625" style="1" customWidth="1"/>
    <col min="6" max="17" width="9.421875" style="1" customWidth="1"/>
    <col min="18" max="19" width="0" style="1" hidden="1" customWidth="1"/>
    <col min="20" max="16384" width="9.421875" style="1" customWidth="1"/>
  </cols>
  <sheetData>
    <row r="1" spans="1:6" ht="14.25">
      <c r="A1" s="101" t="s">
        <v>285</v>
      </c>
      <c r="B1" s="101"/>
      <c r="C1" s="101"/>
      <c r="D1" s="101"/>
      <c r="E1" s="101"/>
      <c r="F1" s="101"/>
    </row>
    <row r="2" spans="3:5" ht="12.75">
      <c r="C2" s="88"/>
      <c r="D2" s="88"/>
      <c r="E2" s="88"/>
    </row>
    <row r="3" spans="1:6" ht="15.75">
      <c r="A3" s="102" t="s">
        <v>286</v>
      </c>
      <c r="B3" s="102"/>
      <c r="C3" s="102"/>
      <c r="D3" s="102"/>
      <c r="E3" s="102"/>
      <c r="F3" s="102"/>
    </row>
    <row r="4" spans="1:6" ht="15.75">
      <c r="A4" s="103" t="s">
        <v>287</v>
      </c>
      <c r="B4" s="103"/>
      <c r="C4" s="103"/>
      <c r="D4" s="103"/>
      <c r="E4" s="103"/>
      <c r="F4" s="103"/>
    </row>
    <row r="5" spans="1:4" ht="15">
      <c r="A5" s="5"/>
      <c r="B5" s="3"/>
      <c r="C5" s="4"/>
      <c r="D5" s="6"/>
    </row>
    <row r="6" spans="1:5" ht="15" customHeight="1">
      <c r="A6" s="98" t="s">
        <v>0</v>
      </c>
      <c r="B6" s="98" t="s">
        <v>1</v>
      </c>
      <c r="C6" s="89" t="s">
        <v>241</v>
      </c>
      <c r="D6" s="92" t="s">
        <v>242</v>
      </c>
      <c r="E6" s="95" t="s">
        <v>244</v>
      </c>
    </row>
    <row r="7" spans="1:5" ht="15" customHeight="1">
      <c r="A7" s="99"/>
      <c r="B7" s="99"/>
      <c r="C7" s="90"/>
      <c r="D7" s="93"/>
      <c r="E7" s="96"/>
    </row>
    <row r="8" spans="1:5" ht="19.5" customHeight="1">
      <c r="A8" s="99"/>
      <c r="B8" s="99"/>
      <c r="C8" s="91"/>
      <c r="D8" s="94"/>
      <c r="E8" s="97"/>
    </row>
    <row r="9" spans="1:5" ht="15">
      <c r="A9" s="100"/>
      <c r="B9" s="100"/>
      <c r="C9" s="33" t="s">
        <v>243</v>
      </c>
      <c r="D9" s="33" t="s">
        <v>243</v>
      </c>
      <c r="E9" s="33" t="s">
        <v>243</v>
      </c>
    </row>
    <row r="10" spans="1:5" ht="15">
      <c r="A10" s="7" t="s">
        <v>2</v>
      </c>
      <c r="B10" s="8" t="s">
        <v>3</v>
      </c>
      <c r="C10" s="9">
        <f>C32</f>
        <v>20000</v>
      </c>
      <c r="D10" s="9">
        <f>D32</f>
        <v>19150</v>
      </c>
      <c r="E10" s="32">
        <f>D10-C10</f>
        <v>-850</v>
      </c>
    </row>
    <row r="11" spans="1:5" ht="25.5" hidden="1">
      <c r="A11" s="12" t="s">
        <v>4</v>
      </c>
      <c r="B11" s="15" t="s">
        <v>5</v>
      </c>
      <c r="C11" s="14">
        <v>0</v>
      </c>
      <c r="D11" s="28">
        <v>19150</v>
      </c>
      <c r="E11" s="31">
        <f aca="true" t="shared" si="0" ref="E11:E75">D11-C11</f>
        <v>19150</v>
      </c>
    </row>
    <row r="12" spans="1:5" ht="15" hidden="1">
      <c r="A12" s="12" t="s">
        <v>6</v>
      </c>
      <c r="B12" s="15" t="s">
        <v>7</v>
      </c>
      <c r="C12" s="14">
        <v>0</v>
      </c>
      <c r="D12" s="28">
        <v>19150</v>
      </c>
      <c r="E12" s="31">
        <f t="shared" si="0"/>
        <v>19150</v>
      </c>
    </row>
    <row r="13" spans="1:5" ht="25.5" hidden="1">
      <c r="A13" s="12" t="s">
        <v>8</v>
      </c>
      <c r="B13" s="13" t="s">
        <v>9</v>
      </c>
      <c r="C13" s="14">
        <v>0</v>
      </c>
      <c r="D13" s="28">
        <v>19150</v>
      </c>
      <c r="E13" s="31">
        <f t="shared" si="0"/>
        <v>19150</v>
      </c>
    </row>
    <row r="14" spans="1:5" ht="15" hidden="1">
      <c r="A14" s="12" t="s">
        <v>10</v>
      </c>
      <c r="B14" s="15" t="s">
        <v>11</v>
      </c>
      <c r="C14" s="14">
        <v>0</v>
      </c>
      <c r="D14" s="28">
        <v>19150</v>
      </c>
      <c r="E14" s="31">
        <f t="shared" si="0"/>
        <v>19150</v>
      </c>
    </row>
    <row r="15" spans="1:5" ht="38.25" hidden="1">
      <c r="A15" s="12" t="s">
        <v>12</v>
      </c>
      <c r="B15" s="15" t="s">
        <v>13</v>
      </c>
      <c r="C15" s="14">
        <v>0</v>
      </c>
      <c r="D15" s="28">
        <v>19150</v>
      </c>
      <c r="E15" s="31">
        <f t="shared" si="0"/>
        <v>19150</v>
      </c>
    </row>
    <row r="16" spans="1:5" ht="15" hidden="1">
      <c r="A16" s="12" t="s">
        <v>14</v>
      </c>
      <c r="B16" s="15" t="s">
        <v>15</v>
      </c>
      <c r="C16" s="14">
        <v>0</v>
      </c>
      <c r="D16" s="28">
        <v>19150</v>
      </c>
      <c r="E16" s="31">
        <f t="shared" si="0"/>
        <v>19150</v>
      </c>
    </row>
    <row r="17" spans="1:5" ht="15" hidden="1">
      <c r="A17" s="12" t="s">
        <v>16</v>
      </c>
      <c r="B17" s="15" t="s">
        <v>17</v>
      </c>
      <c r="C17" s="14">
        <v>0</v>
      </c>
      <c r="D17" s="28">
        <v>19150</v>
      </c>
      <c r="E17" s="31">
        <f t="shared" si="0"/>
        <v>19150</v>
      </c>
    </row>
    <row r="18" spans="1:5" ht="15" hidden="1">
      <c r="A18" s="12" t="s">
        <v>18</v>
      </c>
      <c r="B18" s="15" t="s">
        <v>19</v>
      </c>
      <c r="C18" s="14">
        <v>0</v>
      </c>
      <c r="D18" s="28">
        <v>19150</v>
      </c>
      <c r="E18" s="31">
        <f t="shared" si="0"/>
        <v>19150</v>
      </c>
    </row>
    <row r="19" spans="1:5" ht="25.5" hidden="1">
      <c r="A19" s="12" t="s">
        <v>20</v>
      </c>
      <c r="B19" s="15" t="s">
        <v>21</v>
      </c>
      <c r="C19" s="14">
        <v>0</v>
      </c>
      <c r="D19" s="28">
        <v>19150</v>
      </c>
      <c r="E19" s="31">
        <f t="shared" si="0"/>
        <v>19150</v>
      </c>
    </row>
    <row r="20" spans="1:5" ht="25.5" hidden="1">
      <c r="A20" s="12" t="s">
        <v>22</v>
      </c>
      <c r="B20" s="15" t="s">
        <v>23</v>
      </c>
      <c r="C20" s="14">
        <v>0</v>
      </c>
      <c r="D20" s="28">
        <v>19150</v>
      </c>
      <c r="E20" s="31">
        <f t="shared" si="0"/>
        <v>19150</v>
      </c>
    </row>
    <row r="21" spans="1:5" ht="25.5" hidden="1">
      <c r="A21" s="12" t="s">
        <v>24</v>
      </c>
      <c r="B21" s="15" t="s">
        <v>25</v>
      </c>
      <c r="C21" s="14">
        <v>0</v>
      </c>
      <c r="D21" s="28">
        <v>19150</v>
      </c>
      <c r="E21" s="31">
        <f t="shared" si="0"/>
        <v>19150</v>
      </c>
    </row>
    <row r="22" spans="1:5" ht="25.5" hidden="1">
      <c r="A22" s="12" t="s">
        <v>26</v>
      </c>
      <c r="B22" s="15" t="s">
        <v>27</v>
      </c>
      <c r="C22" s="14">
        <v>0</v>
      </c>
      <c r="D22" s="28">
        <v>19150</v>
      </c>
      <c r="E22" s="31">
        <f t="shared" si="0"/>
        <v>19150</v>
      </c>
    </row>
    <row r="23" spans="1:5" ht="15" hidden="1">
      <c r="A23" s="12" t="s">
        <v>28</v>
      </c>
      <c r="B23" s="15" t="s">
        <v>29</v>
      </c>
      <c r="C23" s="14">
        <v>0</v>
      </c>
      <c r="D23" s="28">
        <v>19150</v>
      </c>
      <c r="E23" s="31">
        <f t="shared" si="0"/>
        <v>19150</v>
      </c>
    </row>
    <row r="24" spans="1:5" ht="63.75" hidden="1">
      <c r="A24" s="12" t="s">
        <v>30</v>
      </c>
      <c r="B24" s="15" t="s">
        <v>31</v>
      </c>
      <c r="C24" s="14">
        <v>0</v>
      </c>
      <c r="D24" s="28">
        <v>19150</v>
      </c>
      <c r="E24" s="31">
        <f t="shared" si="0"/>
        <v>19150</v>
      </c>
    </row>
    <row r="25" spans="1:5" ht="38.25" hidden="1">
      <c r="A25" s="12" t="s">
        <v>32</v>
      </c>
      <c r="B25" s="15" t="s">
        <v>33</v>
      </c>
      <c r="C25" s="14">
        <v>0</v>
      </c>
      <c r="D25" s="28">
        <v>19150</v>
      </c>
      <c r="E25" s="31">
        <f t="shared" si="0"/>
        <v>19150</v>
      </c>
    </row>
    <row r="26" spans="1:5" ht="15" hidden="1">
      <c r="A26" s="12" t="s">
        <v>34</v>
      </c>
      <c r="B26" s="15" t="s">
        <v>35</v>
      </c>
      <c r="C26" s="14">
        <v>0</v>
      </c>
      <c r="D26" s="28">
        <v>19150</v>
      </c>
      <c r="E26" s="31">
        <f t="shared" si="0"/>
        <v>19150</v>
      </c>
    </row>
    <row r="27" spans="1:5" ht="25.5" hidden="1">
      <c r="A27" s="12" t="s">
        <v>36</v>
      </c>
      <c r="B27" s="13" t="s">
        <v>37</v>
      </c>
      <c r="C27" s="14">
        <v>0</v>
      </c>
      <c r="D27" s="28">
        <v>19150</v>
      </c>
      <c r="E27" s="31">
        <f t="shared" si="0"/>
        <v>19150</v>
      </c>
    </row>
    <row r="28" spans="1:5" ht="25.5" hidden="1">
      <c r="A28" s="12" t="s">
        <v>38</v>
      </c>
      <c r="B28" s="15" t="s">
        <v>39</v>
      </c>
      <c r="C28" s="14">
        <v>0</v>
      </c>
      <c r="D28" s="28">
        <v>19150</v>
      </c>
      <c r="E28" s="31">
        <f t="shared" si="0"/>
        <v>19150</v>
      </c>
    </row>
    <row r="29" spans="1:5" ht="25.5" hidden="1">
      <c r="A29" s="12" t="s">
        <v>40</v>
      </c>
      <c r="B29" s="15" t="s">
        <v>41</v>
      </c>
      <c r="C29" s="14">
        <v>0</v>
      </c>
      <c r="D29" s="28">
        <v>19150</v>
      </c>
      <c r="E29" s="31">
        <f t="shared" si="0"/>
        <v>19150</v>
      </c>
    </row>
    <row r="30" spans="1:5" ht="15" hidden="1">
      <c r="A30" s="16" t="s">
        <v>42</v>
      </c>
      <c r="B30" s="15" t="s">
        <v>35</v>
      </c>
      <c r="C30" s="17">
        <v>0</v>
      </c>
      <c r="D30" s="28">
        <v>19150</v>
      </c>
      <c r="E30" s="31">
        <f t="shared" si="0"/>
        <v>19150</v>
      </c>
    </row>
    <row r="31" spans="1:5" ht="25.5">
      <c r="A31" s="34" t="s">
        <v>43</v>
      </c>
      <c r="B31" s="35" t="s">
        <v>44</v>
      </c>
      <c r="C31" s="9">
        <v>20000</v>
      </c>
      <c r="D31" s="27">
        <v>19150</v>
      </c>
      <c r="E31" s="32">
        <f>D31-C31</f>
        <v>-850</v>
      </c>
    </row>
    <row r="32" spans="1:5" ht="15">
      <c r="A32" s="12" t="s">
        <v>45</v>
      </c>
      <c r="B32" s="15" t="s">
        <v>46</v>
      </c>
      <c r="C32" s="14">
        <v>20000</v>
      </c>
      <c r="D32" s="28">
        <v>19150</v>
      </c>
      <c r="E32" s="31">
        <f t="shared" si="0"/>
        <v>-850</v>
      </c>
    </row>
    <row r="33" spans="1:5" ht="15" hidden="1">
      <c r="A33" s="12" t="s">
        <v>47</v>
      </c>
      <c r="B33" s="15" t="s">
        <v>48</v>
      </c>
      <c r="C33" s="14">
        <v>0</v>
      </c>
      <c r="D33" s="28">
        <v>0</v>
      </c>
      <c r="E33" s="31">
        <f t="shared" si="0"/>
        <v>0</v>
      </c>
    </row>
    <row r="34" spans="1:5" ht="15" hidden="1">
      <c r="A34" s="12" t="s">
        <v>49</v>
      </c>
      <c r="B34" s="15" t="s">
        <v>50</v>
      </c>
      <c r="C34" s="14">
        <v>0</v>
      </c>
      <c r="D34" s="28">
        <v>0</v>
      </c>
      <c r="E34" s="31">
        <f t="shared" si="0"/>
        <v>0</v>
      </c>
    </row>
    <row r="35" spans="1:5" ht="25.5" hidden="1">
      <c r="A35" s="12" t="s">
        <v>51</v>
      </c>
      <c r="B35" s="15" t="s">
        <v>52</v>
      </c>
      <c r="C35" s="14">
        <v>0</v>
      </c>
      <c r="D35" s="28">
        <v>0</v>
      </c>
      <c r="E35" s="31">
        <f t="shared" si="0"/>
        <v>0</v>
      </c>
    </row>
    <row r="36" spans="1:5" ht="25.5" hidden="1">
      <c r="A36" s="12" t="s">
        <v>53</v>
      </c>
      <c r="B36" s="15" t="s">
        <v>54</v>
      </c>
      <c r="C36" s="14">
        <v>0</v>
      </c>
      <c r="D36" s="28">
        <v>0</v>
      </c>
      <c r="E36" s="31">
        <f t="shared" si="0"/>
        <v>0</v>
      </c>
    </row>
    <row r="37" spans="1:5" ht="38.25" hidden="1">
      <c r="A37" s="12" t="s">
        <v>55</v>
      </c>
      <c r="B37" s="15" t="s">
        <v>56</v>
      </c>
      <c r="C37" s="14">
        <v>0</v>
      </c>
      <c r="D37" s="28">
        <v>0</v>
      </c>
      <c r="E37" s="31">
        <f t="shared" si="0"/>
        <v>0</v>
      </c>
    </row>
    <row r="38" spans="1:5" ht="63.75" hidden="1">
      <c r="A38" s="12" t="s">
        <v>57</v>
      </c>
      <c r="B38" s="15" t="s">
        <v>58</v>
      </c>
      <c r="C38" s="14">
        <v>0</v>
      </c>
      <c r="D38" s="28">
        <v>0</v>
      </c>
      <c r="E38" s="31">
        <f t="shared" si="0"/>
        <v>0</v>
      </c>
    </row>
    <row r="39" spans="1:5" ht="38.25" hidden="1">
      <c r="A39" s="16" t="s">
        <v>59</v>
      </c>
      <c r="B39" s="15" t="s">
        <v>60</v>
      </c>
      <c r="C39" s="17">
        <v>0</v>
      </c>
      <c r="D39" s="29">
        <v>0</v>
      </c>
      <c r="E39" s="31">
        <f t="shared" si="0"/>
        <v>0</v>
      </c>
    </row>
    <row r="40" spans="1:5" ht="15" hidden="1">
      <c r="A40" s="10" t="s">
        <v>61</v>
      </c>
      <c r="B40" s="8" t="s">
        <v>62</v>
      </c>
      <c r="C40" s="11">
        <v>0</v>
      </c>
      <c r="D40" s="30">
        <v>0</v>
      </c>
      <c r="E40" s="31">
        <f t="shared" si="0"/>
        <v>0</v>
      </c>
    </row>
    <row r="41" spans="1:5" ht="15" hidden="1">
      <c r="A41" s="12" t="s">
        <v>63</v>
      </c>
      <c r="B41" s="13" t="s">
        <v>64</v>
      </c>
      <c r="C41" s="14">
        <v>0</v>
      </c>
      <c r="D41" s="28">
        <v>0</v>
      </c>
      <c r="E41" s="31">
        <f t="shared" si="0"/>
        <v>0</v>
      </c>
    </row>
    <row r="42" spans="1:5" ht="25.5" hidden="1">
      <c r="A42" s="12" t="s">
        <v>65</v>
      </c>
      <c r="B42" s="15" t="s">
        <v>66</v>
      </c>
      <c r="C42" s="14">
        <v>0</v>
      </c>
      <c r="D42" s="28">
        <v>0</v>
      </c>
      <c r="E42" s="31">
        <f t="shared" si="0"/>
        <v>0</v>
      </c>
    </row>
    <row r="43" spans="1:5" ht="25.5" hidden="1">
      <c r="A43" s="12" t="s">
        <v>67</v>
      </c>
      <c r="B43" s="15" t="s">
        <v>68</v>
      </c>
      <c r="C43" s="14">
        <v>0</v>
      </c>
      <c r="D43" s="28">
        <v>0</v>
      </c>
      <c r="E43" s="31">
        <f t="shared" si="0"/>
        <v>0</v>
      </c>
    </row>
    <row r="44" spans="1:5" ht="38.25" hidden="1">
      <c r="A44" s="12" t="s">
        <v>69</v>
      </c>
      <c r="B44" s="15" t="s">
        <v>70</v>
      </c>
      <c r="C44" s="14">
        <v>0</v>
      </c>
      <c r="D44" s="28">
        <v>0</v>
      </c>
      <c r="E44" s="31">
        <f t="shared" si="0"/>
        <v>0</v>
      </c>
    </row>
    <row r="45" spans="1:5" ht="25.5" hidden="1">
      <c r="A45" s="12" t="s">
        <v>71</v>
      </c>
      <c r="B45" s="15" t="s">
        <v>72</v>
      </c>
      <c r="C45" s="14">
        <v>0</v>
      </c>
      <c r="D45" s="28">
        <v>0</v>
      </c>
      <c r="E45" s="31">
        <f t="shared" si="0"/>
        <v>0</v>
      </c>
    </row>
    <row r="46" spans="1:5" ht="25.5" hidden="1">
      <c r="A46" s="12" t="s">
        <v>73</v>
      </c>
      <c r="B46" s="15" t="s">
        <v>74</v>
      </c>
      <c r="C46" s="14">
        <v>0</v>
      </c>
      <c r="D46" s="28">
        <v>0</v>
      </c>
      <c r="E46" s="31">
        <f t="shared" si="0"/>
        <v>0</v>
      </c>
    </row>
    <row r="47" spans="1:5" ht="25.5" hidden="1">
      <c r="A47" s="12" t="s">
        <v>75</v>
      </c>
      <c r="B47" s="15" t="s">
        <v>76</v>
      </c>
      <c r="C47" s="14">
        <v>0</v>
      </c>
      <c r="D47" s="28">
        <v>0</v>
      </c>
      <c r="E47" s="31">
        <f t="shared" si="0"/>
        <v>0</v>
      </c>
    </row>
    <row r="48" spans="1:5" ht="25.5" hidden="1">
      <c r="A48" s="12" t="s">
        <v>77</v>
      </c>
      <c r="B48" s="15" t="s">
        <v>78</v>
      </c>
      <c r="C48" s="14">
        <v>0</v>
      </c>
      <c r="D48" s="28">
        <v>0</v>
      </c>
      <c r="E48" s="31">
        <f t="shared" si="0"/>
        <v>0</v>
      </c>
    </row>
    <row r="49" spans="1:5" ht="25.5" hidden="1">
      <c r="A49" s="12" t="s">
        <v>79</v>
      </c>
      <c r="B49" s="15" t="s">
        <v>80</v>
      </c>
      <c r="C49" s="14">
        <v>0</v>
      </c>
      <c r="D49" s="28">
        <v>0</v>
      </c>
      <c r="E49" s="31">
        <f t="shared" si="0"/>
        <v>0</v>
      </c>
    </row>
    <row r="50" spans="1:5" ht="15" hidden="1">
      <c r="A50" s="12" t="s">
        <v>81</v>
      </c>
      <c r="B50" s="15" t="s">
        <v>82</v>
      </c>
      <c r="C50" s="14">
        <v>0</v>
      </c>
      <c r="D50" s="28">
        <v>0</v>
      </c>
      <c r="E50" s="31">
        <f t="shared" si="0"/>
        <v>0</v>
      </c>
    </row>
    <row r="51" spans="1:5" ht="25.5" hidden="1">
      <c r="A51" s="16" t="s">
        <v>83</v>
      </c>
      <c r="B51" s="15" t="s">
        <v>84</v>
      </c>
      <c r="C51" s="17">
        <v>0</v>
      </c>
      <c r="D51" s="29">
        <v>0</v>
      </c>
      <c r="E51" s="31">
        <f t="shared" si="0"/>
        <v>0</v>
      </c>
    </row>
    <row r="52" spans="1:5" ht="15" hidden="1">
      <c r="A52" s="10" t="s">
        <v>85</v>
      </c>
      <c r="B52" s="8" t="s">
        <v>86</v>
      </c>
      <c r="C52" s="11">
        <v>0</v>
      </c>
      <c r="D52" s="30">
        <v>0</v>
      </c>
      <c r="E52" s="31">
        <f t="shared" si="0"/>
        <v>0</v>
      </c>
    </row>
    <row r="53" spans="1:5" ht="15" hidden="1">
      <c r="A53" s="12" t="s">
        <v>87</v>
      </c>
      <c r="B53" s="13" t="s">
        <v>86</v>
      </c>
      <c r="C53" s="14">
        <v>0</v>
      </c>
      <c r="D53" s="28">
        <v>0</v>
      </c>
      <c r="E53" s="31">
        <f t="shared" si="0"/>
        <v>0</v>
      </c>
    </row>
    <row r="54" spans="1:5" ht="25.5" hidden="1">
      <c r="A54" s="12" t="s">
        <v>88</v>
      </c>
      <c r="B54" s="15" t="s">
        <v>89</v>
      </c>
      <c r="C54" s="14">
        <v>0</v>
      </c>
      <c r="D54" s="28">
        <v>0</v>
      </c>
      <c r="E54" s="31">
        <f t="shared" si="0"/>
        <v>0</v>
      </c>
    </row>
    <row r="55" spans="1:5" ht="25.5" hidden="1">
      <c r="A55" s="16" t="s">
        <v>90</v>
      </c>
      <c r="B55" s="15" t="s">
        <v>91</v>
      </c>
      <c r="C55" s="17">
        <v>0</v>
      </c>
      <c r="D55" s="29">
        <v>0</v>
      </c>
      <c r="E55" s="31">
        <f t="shared" si="0"/>
        <v>0</v>
      </c>
    </row>
    <row r="56" spans="1:5" ht="15" hidden="1">
      <c r="A56" s="10" t="s">
        <v>92</v>
      </c>
      <c r="B56" s="8" t="s">
        <v>93</v>
      </c>
      <c r="C56" s="11">
        <v>0</v>
      </c>
      <c r="D56" s="30">
        <v>0</v>
      </c>
      <c r="E56" s="31">
        <f t="shared" si="0"/>
        <v>0</v>
      </c>
    </row>
    <row r="57" spans="1:5" ht="25.5" hidden="1">
      <c r="A57" s="12" t="s">
        <v>94</v>
      </c>
      <c r="B57" s="13" t="s">
        <v>95</v>
      </c>
      <c r="C57" s="14">
        <v>0</v>
      </c>
      <c r="D57" s="28">
        <v>0</v>
      </c>
      <c r="E57" s="31">
        <f t="shared" si="0"/>
        <v>0</v>
      </c>
    </row>
    <row r="58" spans="1:5" ht="15" hidden="1">
      <c r="A58" s="12" t="s">
        <v>96</v>
      </c>
      <c r="B58" s="15" t="s">
        <v>97</v>
      </c>
      <c r="C58" s="14">
        <v>0</v>
      </c>
      <c r="D58" s="28">
        <v>0</v>
      </c>
      <c r="E58" s="31">
        <f t="shared" si="0"/>
        <v>0</v>
      </c>
    </row>
    <row r="59" spans="1:5" ht="15" hidden="1">
      <c r="A59" s="12" t="s">
        <v>98</v>
      </c>
      <c r="B59" s="15" t="s">
        <v>99</v>
      </c>
      <c r="C59" s="14">
        <v>0</v>
      </c>
      <c r="D59" s="28">
        <v>0</v>
      </c>
      <c r="E59" s="31">
        <f t="shared" si="0"/>
        <v>0</v>
      </c>
    </row>
    <row r="60" spans="1:5" ht="15" hidden="1">
      <c r="A60" s="12" t="s">
        <v>100</v>
      </c>
      <c r="B60" s="15" t="s">
        <v>101</v>
      </c>
      <c r="C60" s="14">
        <v>0</v>
      </c>
      <c r="D60" s="28">
        <v>0</v>
      </c>
      <c r="E60" s="31">
        <f t="shared" si="0"/>
        <v>0</v>
      </c>
    </row>
    <row r="61" spans="1:5" ht="25.5" hidden="1">
      <c r="A61" s="12" t="s">
        <v>102</v>
      </c>
      <c r="B61" s="15" t="s">
        <v>103</v>
      </c>
      <c r="C61" s="14">
        <v>0</v>
      </c>
      <c r="D61" s="28">
        <v>0</v>
      </c>
      <c r="E61" s="31">
        <f t="shared" si="0"/>
        <v>0</v>
      </c>
    </row>
    <row r="62" spans="1:5" ht="25.5" hidden="1">
      <c r="A62" s="16" t="s">
        <v>104</v>
      </c>
      <c r="B62" s="15" t="s">
        <v>105</v>
      </c>
      <c r="C62" s="17">
        <v>0</v>
      </c>
      <c r="D62" s="29">
        <v>0</v>
      </c>
      <c r="E62" s="31">
        <f t="shared" si="0"/>
        <v>0</v>
      </c>
    </row>
    <row r="63" spans="1:5" ht="15">
      <c r="A63" s="10" t="s">
        <v>106</v>
      </c>
      <c r="B63" s="18" t="s">
        <v>107</v>
      </c>
      <c r="C63" s="11">
        <f>C72+C84+C123</f>
        <v>269830</v>
      </c>
      <c r="D63" s="11">
        <f>D72+D84+D123</f>
        <v>255444</v>
      </c>
      <c r="E63" s="31">
        <f t="shared" si="0"/>
        <v>-14386</v>
      </c>
    </row>
    <row r="64" spans="1:5" s="19" customFormat="1" ht="15" hidden="1">
      <c r="A64" s="12" t="s">
        <v>225</v>
      </c>
      <c r="B64" s="21" t="s">
        <v>226</v>
      </c>
      <c r="C64" s="14">
        <v>0</v>
      </c>
      <c r="D64" s="28">
        <v>255444</v>
      </c>
      <c r="E64" s="31">
        <f t="shared" si="0"/>
        <v>255444</v>
      </c>
    </row>
    <row r="65" spans="1:5" s="19" customFormat="1" ht="25.5" hidden="1">
      <c r="A65" s="12" t="s">
        <v>227</v>
      </c>
      <c r="B65" s="23" t="s">
        <v>228</v>
      </c>
      <c r="C65" s="14">
        <v>0</v>
      </c>
      <c r="D65" s="28">
        <v>255444</v>
      </c>
      <c r="E65" s="31">
        <f t="shared" si="0"/>
        <v>255444</v>
      </c>
    </row>
    <row r="66" spans="1:5" s="19" customFormat="1" ht="25.5" hidden="1">
      <c r="A66" s="12" t="s">
        <v>229</v>
      </c>
      <c r="B66" s="24" t="s">
        <v>230</v>
      </c>
      <c r="C66" s="14">
        <v>0</v>
      </c>
      <c r="D66" s="28">
        <v>255444</v>
      </c>
      <c r="E66" s="31">
        <f t="shared" si="0"/>
        <v>255444</v>
      </c>
    </row>
    <row r="67" spans="1:5" s="19" customFormat="1" ht="25.5" hidden="1">
      <c r="A67" s="12" t="s">
        <v>231</v>
      </c>
      <c r="B67" s="21" t="s">
        <v>232</v>
      </c>
      <c r="C67" s="14">
        <v>0</v>
      </c>
      <c r="D67" s="28">
        <v>255444</v>
      </c>
      <c r="E67" s="31">
        <f t="shared" si="0"/>
        <v>255444</v>
      </c>
    </row>
    <row r="68" spans="1:5" s="19" customFormat="1" ht="15" hidden="1">
      <c r="A68" s="12" t="s">
        <v>233</v>
      </c>
      <c r="B68" s="22" t="s">
        <v>234</v>
      </c>
      <c r="C68" s="14">
        <v>0</v>
      </c>
      <c r="D68" s="28">
        <v>255444</v>
      </c>
      <c r="E68" s="31">
        <f t="shared" si="0"/>
        <v>255444</v>
      </c>
    </row>
    <row r="69" spans="1:5" s="19" customFormat="1" ht="15" hidden="1">
      <c r="A69" s="12" t="s">
        <v>235</v>
      </c>
      <c r="B69" s="22" t="s">
        <v>236</v>
      </c>
      <c r="C69" s="14">
        <v>0</v>
      </c>
      <c r="D69" s="28">
        <v>255444</v>
      </c>
      <c r="E69" s="31">
        <f t="shared" si="0"/>
        <v>255444</v>
      </c>
    </row>
    <row r="70" spans="1:5" s="19" customFormat="1" ht="15" hidden="1">
      <c r="A70" s="12" t="s">
        <v>237</v>
      </c>
      <c r="B70" s="21" t="s">
        <v>238</v>
      </c>
      <c r="C70" s="14">
        <v>0</v>
      </c>
      <c r="D70" s="28">
        <v>255444</v>
      </c>
      <c r="E70" s="31">
        <f t="shared" si="0"/>
        <v>255444</v>
      </c>
    </row>
    <row r="71" spans="1:5" s="19" customFormat="1" ht="15">
      <c r="A71" s="20" t="s">
        <v>106</v>
      </c>
      <c r="B71" s="23" t="s">
        <v>108</v>
      </c>
      <c r="C71" s="14">
        <v>269830</v>
      </c>
      <c r="D71" s="28">
        <v>255444</v>
      </c>
      <c r="E71" s="31">
        <f t="shared" si="0"/>
        <v>-14386</v>
      </c>
    </row>
    <row r="72" spans="1:5" s="19" customFormat="1" ht="15">
      <c r="A72" s="25" t="s">
        <v>109</v>
      </c>
      <c r="B72" s="26" t="s">
        <v>110</v>
      </c>
      <c r="C72" s="9">
        <v>212134</v>
      </c>
      <c r="D72" s="27">
        <v>211042</v>
      </c>
      <c r="E72" s="31">
        <f t="shared" si="0"/>
        <v>-1092</v>
      </c>
    </row>
    <row r="73" spans="1:5" s="19" customFormat="1" ht="15">
      <c r="A73" s="25" t="s">
        <v>111</v>
      </c>
      <c r="B73" s="26" t="s">
        <v>112</v>
      </c>
      <c r="C73" s="9">
        <v>170352</v>
      </c>
      <c r="D73" s="27">
        <v>169306</v>
      </c>
      <c r="E73" s="31">
        <f t="shared" si="0"/>
        <v>-1046</v>
      </c>
    </row>
    <row r="74" spans="1:5" s="19" customFormat="1" ht="15">
      <c r="A74" s="20" t="s">
        <v>113</v>
      </c>
      <c r="B74" s="23" t="s">
        <v>114</v>
      </c>
      <c r="C74" s="14">
        <v>166722</v>
      </c>
      <c r="D74" s="28">
        <v>166444</v>
      </c>
      <c r="E74" s="31">
        <f t="shared" si="0"/>
        <v>-278</v>
      </c>
    </row>
    <row r="75" spans="1:5" s="19" customFormat="1" ht="15">
      <c r="A75" s="20" t="s">
        <v>115</v>
      </c>
      <c r="B75" s="23" t="s">
        <v>116</v>
      </c>
      <c r="C75" s="14">
        <v>166722</v>
      </c>
      <c r="D75" s="28">
        <v>166444</v>
      </c>
      <c r="E75" s="31">
        <f t="shared" si="0"/>
        <v>-278</v>
      </c>
    </row>
    <row r="76" spans="1:5" s="19" customFormat="1" ht="15">
      <c r="A76" s="20" t="s">
        <v>117</v>
      </c>
      <c r="B76" s="23" t="s">
        <v>118</v>
      </c>
      <c r="C76" s="14">
        <v>3030</v>
      </c>
      <c r="D76" s="28">
        <v>2862</v>
      </c>
      <c r="E76" s="31">
        <f aca="true" t="shared" si="1" ref="E76:E129">D76-C76</f>
        <v>-168</v>
      </c>
    </row>
    <row r="77" spans="1:5" s="19" customFormat="1" ht="15">
      <c r="A77" s="20" t="s">
        <v>119</v>
      </c>
      <c r="B77" s="23" t="s">
        <v>120</v>
      </c>
      <c r="C77" s="14">
        <v>3030</v>
      </c>
      <c r="D77" s="28">
        <v>2862</v>
      </c>
      <c r="E77" s="31">
        <f t="shared" si="1"/>
        <v>-168</v>
      </c>
    </row>
    <row r="78" spans="1:5" s="19" customFormat="1" ht="25.5">
      <c r="A78" s="20" t="s">
        <v>121</v>
      </c>
      <c r="B78" s="23" t="s">
        <v>122</v>
      </c>
      <c r="C78" s="14">
        <v>600</v>
      </c>
      <c r="D78" s="28">
        <v>0</v>
      </c>
      <c r="E78" s="31">
        <f t="shared" si="1"/>
        <v>-600</v>
      </c>
    </row>
    <row r="79" spans="1:5" s="19" customFormat="1" ht="38.25">
      <c r="A79" s="25" t="s">
        <v>123</v>
      </c>
      <c r="B79" s="26" t="s">
        <v>124</v>
      </c>
      <c r="C79" s="9">
        <v>41782</v>
      </c>
      <c r="D79" s="27">
        <v>41736</v>
      </c>
      <c r="E79" s="31">
        <f t="shared" si="1"/>
        <v>-46</v>
      </c>
    </row>
    <row r="80" spans="1:5" s="19" customFormat="1" ht="25.5">
      <c r="A80" s="20" t="s">
        <v>125</v>
      </c>
      <c r="B80" s="23" t="s">
        <v>126</v>
      </c>
      <c r="C80" s="14">
        <v>39802</v>
      </c>
      <c r="D80" s="28">
        <v>39767</v>
      </c>
      <c r="E80" s="31">
        <f t="shared" si="1"/>
        <v>-35</v>
      </c>
    </row>
    <row r="81" spans="1:5" s="19" customFormat="1" ht="25.5">
      <c r="A81" s="20" t="s">
        <v>127</v>
      </c>
      <c r="B81" s="23" t="s">
        <v>128</v>
      </c>
      <c r="C81" s="14">
        <v>1980</v>
      </c>
      <c r="D81" s="28">
        <v>1969</v>
      </c>
      <c r="E81" s="31">
        <f t="shared" si="1"/>
        <v>-11</v>
      </c>
    </row>
    <row r="82" spans="1:5" s="19" customFormat="1" ht="51">
      <c r="A82" s="20" t="s">
        <v>129</v>
      </c>
      <c r="B82" s="23" t="s">
        <v>130</v>
      </c>
      <c r="C82" s="14">
        <v>1150</v>
      </c>
      <c r="D82" s="28">
        <v>1140</v>
      </c>
      <c r="E82" s="31">
        <f t="shared" si="1"/>
        <v>-10</v>
      </c>
    </row>
    <row r="83" spans="1:5" s="19" customFormat="1" ht="51">
      <c r="A83" s="20" t="s">
        <v>131</v>
      </c>
      <c r="B83" s="23" t="s">
        <v>132</v>
      </c>
      <c r="C83" s="14">
        <v>830</v>
      </c>
      <c r="D83" s="28">
        <v>829</v>
      </c>
      <c r="E83" s="31">
        <f t="shared" si="1"/>
        <v>-1</v>
      </c>
    </row>
    <row r="84" spans="1:5" s="19" customFormat="1" ht="15">
      <c r="A84" s="25" t="s">
        <v>133</v>
      </c>
      <c r="B84" s="26" t="s">
        <v>134</v>
      </c>
      <c r="C84" s="9">
        <v>48442</v>
      </c>
      <c r="D84" s="27">
        <v>35240</v>
      </c>
      <c r="E84" s="31">
        <f t="shared" si="1"/>
        <v>-13202</v>
      </c>
    </row>
    <row r="85" spans="1:5" s="19" customFormat="1" ht="25.5">
      <c r="A85" s="25" t="s">
        <v>135</v>
      </c>
      <c r="B85" s="26" t="s">
        <v>136</v>
      </c>
      <c r="C85" s="9">
        <v>200</v>
      </c>
      <c r="D85" s="27">
        <v>0</v>
      </c>
      <c r="E85" s="31">
        <f t="shared" si="1"/>
        <v>-200</v>
      </c>
    </row>
    <row r="86" spans="1:5" s="19" customFormat="1" ht="25.5">
      <c r="A86" s="20" t="s">
        <v>137</v>
      </c>
      <c r="B86" s="23" t="s">
        <v>138</v>
      </c>
      <c r="C86" s="14">
        <v>200</v>
      </c>
      <c r="D86" s="28">
        <v>0</v>
      </c>
      <c r="E86" s="31">
        <f t="shared" si="1"/>
        <v>-200</v>
      </c>
    </row>
    <row r="87" spans="1:5" s="19" customFormat="1" ht="15">
      <c r="A87" s="20" t="s">
        <v>139</v>
      </c>
      <c r="B87" s="23" t="s">
        <v>140</v>
      </c>
      <c r="C87" s="14">
        <v>100</v>
      </c>
      <c r="D87" s="28">
        <v>0</v>
      </c>
      <c r="E87" s="31">
        <f t="shared" si="1"/>
        <v>-100</v>
      </c>
    </row>
    <row r="88" spans="1:5" s="19" customFormat="1" ht="25.5">
      <c r="A88" s="20" t="s">
        <v>141</v>
      </c>
      <c r="B88" s="23" t="s">
        <v>142</v>
      </c>
      <c r="C88" s="14">
        <v>100</v>
      </c>
      <c r="D88" s="28">
        <v>0</v>
      </c>
      <c r="E88" s="31">
        <f t="shared" si="1"/>
        <v>-100</v>
      </c>
    </row>
    <row r="89" spans="1:5" s="19" customFormat="1" ht="15">
      <c r="A89" s="25" t="s">
        <v>143</v>
      </c>
      <c r="B89" s="26" t="s">
        <v>144</v>
      </c>
      <c r="C89" s="9">
        <v>41010</v>
      </c>
      <c r="D89" s="27">
        <v>29005</v>
      </c>
      <c r="E89" s="31">
        <f t="shared" si="1"/>
        <v>-12005</v>
      </c>
    </row>
    <row r="90" spans="1:5" s="19" customFormat="1" ht="15">
      <c r="A90" s="20" t="s">
        <v>145</v>
      </c>
      <c r="B90" s="23" t="s">
        <v>146</v>
      </c>
      <c r="C90" s="14">
        <v>300</v>
      </c>
      <c r="D90" s="28">
        <v>142</v>
      </c>
      <c r="E90" s="31">
        <f t="shared" si="1"/>
        <v>-158</v>
      </c>
    </row>
    <row r="91" spans="1:5" s="19" customFormat="1" ht="15">
      <c r="A91" s="20" t="s">
        <v>147</v>
      </c>
      <c r="B91" s="23" t="s">
        <v>148</v>
      </c>
      <c r="C91" s="14">
        <v>3130</v>
      </c>
      <c r="D91" s="28">
        <v>2545</v>
      </c>
      <c r="E91" s="31">
        <f t="shared" si="1"/>
        <v>-585</v>
      </c>
    </row>
    <row r="92" spans="1:5" s="19" customFormat="1" ht="25.5">
      <c r="A92" s="20" t="s">
        <v>149</v>
      </c>
      <c r="B92" s="23" t="s">
        <v>150</v>
      </c>
      <c r="C92" s="14">
        <v>1700</v>
      </c>
      <c r="D92" s="28">
        <v>1442</v>
      </c>
      <c r="E92" s="31">
        <f t="shared" si="1"/>
        <v>-258</v>
      </c>
    </row>
    <row r="93" spans="1:5" s="19" customFormat="1" ht="25.5">
      <c r="A93" s="20" t="s">
        <v>151</v>
      </c>
      <c r="B93" s="23" t="s">
        <v>152</v>
      </c>
      <c r="C93" s="14">
        <v>330</v>
      </c>
      <c r="D93" s="28">
        <v>64</v>
      </c>
      <c r="E93" s="31">
        <f t="shared" si="1"/>
        <v>-266</v>
      </c>
    </row>
    <row r="94" spans="1:5" s="19" customFormat="1" ht="15">
      <c r="A94" s="20" t="s">
        <v>153</v>
      </c>
      <c r="B94" s="23" t="s">
        <v>154</v>
      </c>
      <c r="C94" s="14">
        <v>1100</v>
      </c>
      <c r="D94" s="28">
        <v>1039</v>
      </c>
      <c r="E94" s="31">
        <f t="shared" si="1"/>
        <v>-61</v>
      </c>
    </row>
    <row r="95" spans="1:5" s="19" customFormat="1" ht="38.25">
      <c r="A95" s="20" t="s">
        <v>155</v>
      </c>
      <c r="B95" s="23" t="s">
        <v>156</v>
      </c>
      <c r="C95" s="14">
        <v>17480</v>
      </c>
      <c r="D95" s="28">
        <v>6866</v>
      </c>
      <c r="E95" s="31">
        <f t="shared" si="1"/>
        <v>-10614</v>
      </c>
    </row>
    <row r="96" spans="1:5" s="19" customFormat="1" ht="38.25">
      <c r="A96" s="20" t="s">
        <v>157</v>
      </c>
      <c r="B96" s="23" t="s">
        <v>158</v>
      </c>
      <c r="C96" s="14">
        <v>4000</v>
      </c>
      <c r="D96" s="28">
        <v>255</v>
      </c>
      <c r="E96" s="31">
        <f t="shared" si="1"/>
        <v>-3745</v>
      </c>
    </row>
    <row r="97" spans="1:5" s="19" customFormat="1" ht="15">
      <c r="A97" s="20" t="s">
        <v>159</v>
      </c>
      <c r="B97" s="23" t="s">
        <v>160</v>
      </c>
      <c r="C97" s="14">
        <v>80</v>
      </c>
      <c r="D97" s="28">
        <v>0</v>
      </c>
      <c r="E97" s="31">
        <f t="shared" si="1"/>
        <v>-80</v>
      </c>
    </row>
    <row r="98" spans="1:5" s="19" customFormat="1" ht="51">
      <c r="A98" s="20" t="s">
        <v>161</v>
      </c>
      <c r="B98" s="23" t="s">
        <v>162</v>
      </c>
      <c r="C98" s="14">
        <v>50</v>
      </c>
      <c r="D98" s="28">
        <v>26</v>
      </c>
      <c r="E98" s="31">
        <f t="shared" si="1"/>
        <v>-24</v>
      </c>
    </row>
    <row r="99" spans="1:5" s="19" customFormat="1" ht="25.5">
      <c r="A99" s="20" t="s">
        <v>163</v>
      </c>
      <c r="B99" s="23" t="s">
        <v>164</v>
      </c>
      <c r="C99" s="14">
        <v>150</v>
      </c>
      <c r="D99" s="28">
        <v>123</v>
      </c>
      <c r="E99" s="31">
        <f t="shared" si="1"/>
        <v>-27</v>
      </c>
    </row>
    <row r="100" spans="1:5" s="19" customFormat="1" ht="25.5">
      <c r="A100" s="20" t="s">
        <v>165</v>
      </c>
      <c r="B100" s="23" t="s">
        <v>166</v>
      </c>
      <c r="C100" s="14">
        <v>13200</v>
      </c>
      <c r="D100" s="28">
        <v>6462</v>
      </c>
      <c r="E100" s="31">
        <f t="shared" si="1"/>
        <v>-6738</v>
      </c>
    </row>
    <row r="101" spans="1:5" s="19" customFormat="1" ht="25.5">
      <c r="A101" s="20" t="s">
        <v>167</v>
      </c>
      <c r="B101" s="23" t="s">
        <v>168</v>
      </c>
      <c r="C101" s="14">
        <v>600</v>
      </c>
      <c r="D101" s="28">
        <v>332</v>
      </c>
      <c r="E101" s="31">
        <f t="shared" si="1"/>
        <v>-268</v>
      </c>
    </row>
    <row r="102" spans="1:5" s="19" customFormat="1" ht="15">
      <c r="A102" s="20" t="s">
        <v>169</v>
      </c>
      <c r="B102" s="23" t="s">
        <v>170</v>
      </c>
      <c r="C102" s="14">
        <v>600</v>
      </c>
      <c r="D102" s="28">
        <v>332</v>
      </c>
      <c r="E102" s="31">
        <f t="shared" si="1"/>
        <v>-268</v>
      </c>
    </row>
    <row r="103" spans="1:5" s="19" customFormat="1" ht="15">
      <c r="A103" s="20" t="s">
        <v>171</v>
      </c>
      <c r="B103" s="23" t="s">
        <v>172</v>
      </c>
      <c r="C103" s="14">
        <v>19500</v>
      </c>
      <c r="D103" s="28">
        <v>19120</v>
      </c>
      <c r="E103" s="31">
        <f t="shared" si="1"/>
        <v>-380</v>
      </c>
    </row>
    <row r="104" spans="1:5" s="19" customFormat="1" ht="15">
      <c r="A104" s="20" t="s">
        <v>173</v>
      </c>
      <c r="B104" s="23" t="s">
        <v>174</v>
      </c>
      <c r="C104" s="14">
        <v>19500</v>
      </c>
      <c r="D104" s="28">
        <v>19120</v>
      </c>
      <c r="E104" s="31">
        <f t="shared" si="1"/>
        <v>-380</v>
      </c>
    </row>
    <row r="105" spans="1:5" s="19" customFormat="1" ht="15">
      <c r="A105" s="20" t="s">
        <v>175</v>
      </c>
      <c r="B105" s="23" t="s">
        <v>176</v>
      </c>
      <c r="C105" s="14">
        <v>0</v>
      </c>
      <c r="D105" s="28">
        <v>0</v>
      </c>
      <c r="E105" s="31">
        <f t="shared" si="1"/>
        <v>0</v>
      </c>
    </row>
    <row r="106" spans="1:5" s="19" customFormat="1" ht="38.25">
      <c r="A106" s="25" t="s">
        <v>177</v>
      </c>
      <c r="B106" s="26" t="s">
        <v>178</v>
      </c>
      <c r="C106" s="9">
        <v>6582</v>
      </c>
      <c r="D106" s="27">
        <v>5749</v>
      </c>
      <c r="E106" s="31">
        <f t="shared" si="1"/>
        <v>-833</v>
      </c>
    </row>
    <row r="107" spans="1:5" s="19" customFormat="1" ht="38.25">
      <c r="A107" s="20" t="s">
        <v>179</v>
      </c>
      <c r="B107" s="23" t="s">
        <v>180</v>
      </c>
      <c r="C107" s="14">
        <v>3232</v>
      </c>
      <c r="D107" s="28">
        <v>3054</v>
      </c>
      <c r="E107" s="31">
        <f t="shared" si="1"/>
        <v>-178</v>
      </c>
    </row>
    <row r="108" spans="1:5" s="19" customFormat="1" ht="15">
      <c r="A108" s="20" t="s">
        <v>181</v>
      </c>
      <c r="B108" s="23" t="s">
        <v>182</v>
      </c>
      <c r="C108" s="14">
        <v>900</v>
      </c>
      <c r="D108" s="28">
        <v>878</v>
      </c>
      <c r="E108" s="31">
        <f t="shared" si="1"/>
        <v>-22</v>
      </c>
    </row>
    <row r="109" spans="1:5" s="19" customFormat="1" ht="15">
      <c r="A109" s="20" t="s">
        <v>183</v>
      </c>
      <c r="B109" s="23" t="s">
        <v>184</v>
      </c>
      <c r="C109" s="14">
        <v>2182</v>
      </c>
      <c r="D109" s="28">
        <v>2176</v>
      </c>
      <c r="E109" s="31">
        <f t="shared" si="1"/>
        <v>-6</v>
      </c>
    </row>
    <row r="110" spans="1:5" s="19" customFormat="1" ht="63.75">
      <c r="A110" s="20" t="s">
        <v>185</v>
      </c>
      <c r="B110" s="23" t="s">
        <v>186</v>
      </c>
      <c r="C110" s="14">
        <v>150</v>
      </c>
      <c r="D110" s="28">
        <v>0</v>
      </c>
      <c r="E110" s="31">
        <f t="shared" si="1"/>
        <v>-150</v>
      </c>
    </row>
    <row r="111" spans="1:5" s="19" customFormat="1" ht="15">
      <c r="A111" s="20" t="s">
        <v>187</v>
      </c>
      <c r="B111" s="23" t="s">
        <v>188</v>
      </c>
      <c r="C111" s="14">
        <v>1000</v>
      </c>
      <c r="D111" s="28">
        <v>820</v>
      </c>
      <c r="E111" s="31">
        <f t="shared" si="1"/>
        <v>-180</v>
      </c>
    </row>
    <row r="112" spans="1:5" s="19" customFormat="1" ht="15">
      <c r="A112" s="20" t="s">
        <v>189</v>
      </c>
      <c r="B112" s="23" t="s">
        <v>190</v>
      </c>
      <c r="C112" s="14">
        <v>1000</v>
      </c>
      <c r="D112" s="28">
        <v>820</v>
      </c>
      <c r="E112" s="31">
        <f t="shared" si="1"/>
        <v>-180</v>
      </c>
    </row>
    <row r="113" spans="1:5" s="19" customFormat="1" ht="76.5">
      <c r="A113" s="20" t="s">
        <v>191</v>
      </c>
      <c r="B113" s="23" t="s">
        <v>192</v>
      </c>
      <c r="C113" s="14">
        <v>50</v>
      </c>
      <c r="D113" s="28">
        <v>0</v>
      </c>
      <c r="E113" s="31">
        <f t="shared" si="1"/>
        <v>-50</v>
      </c>
    </row>
    <row r="114" spans="1:5" s="19" customFormat="1" ht="15">
      <c r="A114" s="20" t="s">
        <v>193</v>
      </c>
      <c r="B114" s="23" t="s">
        <v>194</v>
      </c>
      <c r="C114" s="14">
        <v>50</v>
      </c>
      <c r="D114" s="28">
        <v>0</v>
      </c>
      <c r="E114" s="31">
        <f t="shared" si="1"/>
        <v>-50</v>
      </c>
    </row>
    <row r="115" spans="1:5" s="19" customFormat="1" ht="38.25">
      <c r="A115" s="20" t="s">
        <v>195</v>
      </c>
      <c r="B115" s="23" t="s">
        <v>196</v>
      </c>
      <c r="C115" s="14">
        <v>1300</v>
      </c>
      <c r="D115" s="28">
        <v>968</v>
      </c>
      <c r="E115" s="31">
        <f t="shared" si="1"/>
        <v>-332</v>
      </c>
    </row>
    <row r="116" spans="1:5" s="19" customFormat="1" ht="15">
      <c r="A116" s="20" t="s">
        <v>197</v>
      </c>
      <c r="B116" s="23" t="s">
        <v>198</v>
      </c>
      <c r="C116" s="14">
        <v>1000</v>
      </c>
      <c r="D116" s="28">
        <v>907</v>
      </c>
      <c r="E116" s="31">
        <f t="shared" si="1"/>
        <v>-93</v>
      </c>
    </row>
    <row r="117" spans="1:5" s="19" customFormat="1" ht="25.5">
      <c r="A117" s="25" t="s">
        <v>199</v>
      </c>
      <c r="B117" s="26" t="s">
        <v>200</v>
      </c>
      <c r="C117" s="9">
        <v>150</v>
      </c>
      <c r="D117" s="27">
        <v>45</v>
      </c>
      <c r="E117" s="31">
        <f t="shared" si="1"/>
        <v>-105</v>
      </c>
    </row>
    <row r="118" spans="1:5" s="19" customFormat="1" ht="25.5">
      <c r="A118" s="20" t="s">
        <v>201</v>
      </c>
      <c r="B118" s="23" t="s">
        <v>202</v>
      </c>
      <c r="C118" s="14">
        <v>500</v>
      </c>
      <c r="D118" s="28">
        <v>441</v>
      </c>
      <c r="E118" s="31">
        <f t="shared" si="1"/>
        <v>-59</v>
      </c>
    </row>
    <row r="119" spans="1:5" s="19" customFormat="1" ht="15">
      <c r="A119" s="20" t="s">
        <v>203</v>
      </c>
      <c r="B119" s="23" t="s">
        <v>204</v>
      </c>
      <c r="C119" s="14">
        <v>500</v>
      </c>
      <c r="D119" s="28">
        <v>441</v>
      </c>
      <c r="E119" s="31">
        <f t="shared" si="1"/>
        <v>-59</v>
      </c>
    </row>
    <row r="120" spans="1:5" s="19" customFormat="1" ht="25.5">
      <c r="A120" s="20" t="s">
        <v>205</v>
      </c>
      <c r="B120" s="23" t="s">
        <v>206</v>
      </c>
      <c r="C120" s="14">
        <v>500</v>
      </c>
      <c r="D120" s="28">
        <v>441</v>
      </c>
      <c r="E120" s="31">
        <f t="shared" si="1"/>
        <v>-59</v>
      </c>
    </row>
    <row r="121" spans="1:5" s="19" customFormat="1" ht="15">
      <c r="A121" s="20" t="s">
        <v>207</v>
      </c>
      <c r="B121" s="23" t="s">
        <v>208</v>
      </c>
      <c r="C121" s="14">
        <v>9254</v>
      </c>
      <c r="D121" s="28">
        <v>9162</v>
      </c>
      <c r="E121" s="31">
        <f t="shared" si="1"/>
        <v>-92</v>
      </c>
    </row>
    <row r="122" spans="1:5" s="19" customFormat="1" ht="15">
      <c r="A122" s="20" t="s">
        <v>209</v>
      </c>
      <c r="B122" s="23" t="s">
        <v>210</v>
      </c>
      <c r="C122" s="14">
        <v>9254</v>
      </c>
      <c r="D122" s="28">
        <v>9162</v>
      </c>
      <c r="E122" s="31">
        <f t="shared" si="1"/>
        <v>-92</v>
      </c>
    </row>
    <row r="123" spans="1:5" s="19" customFormat="1" ht="15">
      <c r="A123" s="25" t="s">
        <v>211</v>
      </c>
      <c r="B123" s="26" t="s">
        <v>210</v>
      </c>
      <c r="C123" s="9">
        <v>9254</v>
      </c>
      <c r="D123" s="27">
        <v>9162</v>
      </c>
      <c r="E123" s="31">
        <f t="shared" si="1"/>
        <v>-92</v>
      </c>
    </row>
    <row r="124" spans="1:5" s="19" customFormat="1" ht="15">
      <c r="A124" s="20" t="s">
        <v>212</v>
      </c>
      <c r="B124" s="23" t="s">
        <v>213</v>
      </c>
      <c r="C124" s="14">
        <v>600</v>
      </c>
      <c r="D124" s="28">
        <v>592</v>
      </c>
      <c r="E124" s="31">
        <f t="shared" si="1"/>
        <v>-8</v>
      </c>
    </row>
    <row r="125" spans="1:5" s="19" customFormat="1" ht="25.5">
      <c r="A125" s="20" t="s">
        <v>214</v>
      </c>
      <c r="B125" s="23" t="s">
        <v>215</v>
      </c>
      <c r="C125" s="14">
        <v>600</v>
      </c>
      <c r="D125" s="28">
        <v>592</v>
      </c>
      <c r="E125" s="31">
        <f t="shared" si="1"/>
        <v>-8</v>
      </c>
    </row>
    <row r="126" spans="1:5" s="19" customFormat="1" ht="25.5">
      <c r="A126" s="20" t="s">
        <v>216</v>
      </c>
      <c r="B126" s="23" t="s">
        <v>217</v>
      </c>
      <c r="C126" s="14">
        <v>8654</v>
      </c>
      <c r="D126" s="28">
        <v>8570</v>
      </c>
      <c r="E126" s="31">
        <f t="shared" si="1"/>
        <v>-84</v>
      </c>
    </row>
    <row r="127" spans="1:5" s="19" customFormat="1" ht="15">
      <c r="A127" s="20" t="s">
        <v>218</v>
      </c>
      <c r="B127" s="23" t="s">
        <v>219</v>
      </c>
      <c r="C127" s="14">
        <v>8654</v>
      </c>
      <c r="D127" s="28">
        <v>8570</v>
      </c>
      <c r="E127" s="31">
        <f t="shared" si="1"/>
        <v>-84</v>
      </c>
    </row>
    <row r="128" spans="1:5" s="19" customFormat="1" ht="15">
      <c r="A128" s="20" t="s">
        <v>221</v>
      </c>
      <c r="B128" s="23" t="s">
        <v>222</v>
      </c>
      <c r="C128" s="14">
        <v>3890</v>
      </c>
      <c r="D128" s="28">
        <v>3850</v>
      </c>
      <c r="E128" s="31">
        <f t="shared" si="1"/>
        <v>-40</v>
      </c>
    </row>
    <row r="129" spans="1:5" s="19" customFormat="1" ht="38.25">
      <c r="A129" s="20" t="s">
        <v>223</v>
      </c>
      <c r="B129" s="23" t="s">
        <v>224</v>
      </c>
      <c r="C129" s="14">
        <v>4764</v>
      </c>
      <c r="D129" s="28">
        <v>4720</v>
      </c>
      <c r="E129" s="31">
        <f t="shared" si="1"/>
        <v>-44</v>
      </c>
    </row>
    <row r="130" spans="1:4" s="19" customFormat="1" ht="51" hidden="1">
      <c r="A130" s="12" t="s">
        <v>239</v>
      </c>
      <c r="B130" s="22" t="s">
        <v>240</v>
      </c>
      <c r="C130" s="14">
        <v>0</v>
      </c>
      <c r="D130" s="14">
        <v>0</v>
      </c>
    </row>
  </sheetData>
  <sheetProtection selectLockedCells="1" selectUnlockedCells="1"/>
  <mergeCells count="8">
    <mergeCell ref="C6:C8"/>
    <mergeCell ref="D6:D8"/>
    <mergeCell ref="E6:E8"/>
    <mergeCell ref="B6:B9"/>
    <mergeCell ref="A6:A9"/>
    <mergeCell ref="A1:F1"/>
    <mergeCell ref="A3:F3"/>
    <mergeCell ref="A4:F4"/>
  </mergeCells>
  <printOptions horizontalCentered="1"/>
  <pageMargins left="0.7083333333333334" right="0.7083333333333334" top="0.9840277777777777" bottom="0.5909722222222222" header="0.5118055555555555" footer="0.31527777777777777"/>
  <pageSetup fitToHeight="0" fitToWidth="1" horizontalDpi="300" verticalDpi="300" orientation="portrait" paperSize="9" r:id="rId1"/>
  <headerFooter alignWithMargins="0">
    <oddFooter>&amp;L&amp;"Times New Roman,Regular"Carnikavas novada dome&amp;R&amp;"Times New Roman,Regular"2020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5">
      <selection activeCell="N42" sqref="N42"/>
    </sheetView>
  </sheetViews>
  <sheetFormatPr defaultColWidth="9.140625" defaultRowHeight="12.75" outlineLevelCol="2"/>
  <cols>
    <col min="1" max="1" width="17.00390625" style="36" customWidth="1"/>
    <col min="2" max="2" width="49.28125" style="36" customWidth="1"/>
    <col min="3" max="3" width="18.8515625" style="84" hidden="1" customWidth="1" outlineLevel="2"/>
    <col min="4" max="4" width="23.28125" style="84" hidden="1" customWidth="1" outlineLevel="1"/>
    <col min="5" max="5" width="22.140625" style="36" customWidth="1" collapsed="1"/>
    <col min="6" max="6" width="10.140625" style="36" bestFit="1" customWidth="1"/>
    <col min="7" max="16384" width="9.140625" style="36" customWidth="1"/>
  </cols>
  <sheetData>
    <row r="1" spans="1:5" ht="18.75" customHeight="1">
      <c r="A1" s="116" t="s">
        <v>283</v>
      </c>
      <c r="B1" s="116"/>
      <c r="C1" s="116"/>
      <c r="D1" s="116"/>
      <c r="E1" s="116"/>
    </row>
    <row r="2" spans="1:5" ht="18.75">
      <c r="A2" s="108" t="s">
        <v>245</v>
      </c>
      <c r="B2" s="108"/>
      <c r="C2" s="108"/>
      <c r="D2" s="108"/>
      <c r="E2" s="108"/>
    </row>
    <row r="3" spans="1:5" ht="15" customHeight="1">
      <c r="A3" s="37"/>
      <c r="B3" s="37"/>
      <c r="C3" s="38"/>
      <c r="D3" s="38"/>
      <c r="E3" s="37"/>
    </row>
    <row r="4" spans="1:5" s="39" customFormat="1" ht="121.5" customHeight="1">
      <c r="A4" s="40" t="s">
        <v>250</v>
      </c>
      <c r="B4" s="41" t="s">
        <v>246</v>
      </c>
      <c r="C4" s="42" t="s">
        <v>247</v>
      </c>
      <c r="D4" s="42" t="s">
        <v>251</v>
      </c>
      <c r="E4" s="41" t="s">
        <v>290</v>
      </c>
    </row>
    <row r="5" spans="1:5" s="39" customFormat="1" ht="23.25" customHeight="1">
      <c r="A5" s="43"/>
      <c r="B5" s="44" t="s">
        <v>252</v>
      </c>
      <c r="C5" s="45"/>
      <c r="D5" s="45"/>
      <c r="E5" s="44"/>
    </row>
    <row r="6" spans="1:5" s="39" customFormat="1" ht="16.5" customHeight="1">
      <c r="A6" s="46">
        <v>1100</v>
      </c>
      <c r="B6" s="47" t="s">
        <v>253</v>
      </c>
      <c r="C6" s="48" t="e">
        <f>#REF!</f>
        <v>#REF!</v>
      </c>
      <c r="D6" s="49" t="e">
        <f>C6/#REF!</f>
        <v>#REF!</v>
      </c>
      <c r="E6" s="50">
        <f>2PB_Pasv!D73-3843</f>
        <v>165463</v>
      </c>
    </row>
    <row r="7" spans="1:5" s="39" customFormat="1" ht="3" customHeight="1" hidden="1">
      <c r="A7" s="51">
        <v>1100</v>
      </c>
      <c r="B7" s="52" t="s">
        <v>248</v>
      </c>
      <c r="C7" s="53" t="e">
        <f>#REF!+#REF!+#REF!</f>
        <v>#REF!</v>
      </c>
      <c r="D7" s="54"/>
      <c r="E7" s="50"/>
    </row>
    <row r="8" spans="1:5" s="39" customFormat="1" ht="15.75">
      <c r="A8" s="46">
        <v>1200</v>
      </c>
      <c r="B8" s="47" t="s">
        <v>254</v>
      </c>
      <c r="C8" s="48" t="e">
        <f>#REF!</f>
        <v>#REF!</v>
      </c>
      <c r="D8" s="49" t="e">
        <f>C8/#REF!</f>
        <v>#REF!</v>
      </c>
      <c r="E8" s="50">
        <f>2PB_Pasv!D79-819</f>
        <v>40917</v>
      </c>
    </row>
    <row r="9" spans="1:5" s="39" customFormat="1" ht="2.25" customHeight="1">
      <c r="A9" s="51">
        <v>1200</v>
      </c>
      <c r="B9" s="55" t="s">
        <v>249</v>
      </c>
      <c r="C9" s="53" t="e">
        <f>#REF!+#REF!</f>
        <v>#REF!</v>
      </c>
      <c r="D9" s="56"/>
      <c r="E9" s="57"/>
    </row>
    <row r="10" spans="1:5" s="39" customFormat="1" ht="15.75">
      <c r="A10" s="46">
        <v>2100</v>
      </c>
      <c r="B10" s="58" t="s">
        <v>255</v>
      </c>
      <c r="C10" s="48">
        <v>0</v>
      </c>
      <c r="D10" s="49" t="e">
        <f>C10/#REF!</f>
        <v>#REF!</v>
      </c>
      <c r="E10" s="50">
        <f>'[1]0960_2020'!D42</f>
        <v>0</v>
      </c>
    </row>
    <row r="11" spans="1:5" s="39" customFormat="1" ht="15.75">
      <c r="A11" s="46">
        <v>2200</v>
      </c>
      <c r="B11" s="58" t="s">
        <v>256</v>
      </c>
      <c r="C11" s="48" t="e">
        <f>SUM(C12:C14)</f>
        <v>#REF!</v>
      </c>
      <c r="D11" s="49" t="e">
        <f>C11/#REF!</f>
        <v>#REF!</v>
      </c>
      <c r="E11" s="50">
        <f>E12+E13+E14</f>
        <v>7340</v>
      </c>
    </row>
    <row r="12" spans="1:5" s="39" customFormat="1" ht="15.75">
      <c r="A12" s="59">
        <v>2210</v>
      </c>
      <c r="B12" s="59" t="s">
        <v>257</v>
      </c>
      <c r="C12" s="53" t="e">
        <f>#REF!</f>
        <v>#REF!</v>
      </c>
      <c r="D12" s="60" t="e">
        <f>C12/#REF!</f>
        <v>#REF!</v>
      </c>
      <c r="E12" s="61">
        <f>2PB_Pasv!D90</f>
        <v>142</v>
      </c>
    </row>
    <row r="13" spans="1:5" s="39" customFormat="1" ht="32.25" customHeight="1">
      <c r="A13" s="59">
        <v>2230</v>
      </c>
      <c r="B13" s="62" t="s">
        <v>258</v>
      </c>
      <c r="C13" s="53" t="e">
        <f>#REF!</f>
        <v>#REF!</v>
      </c>
      <c r="D13" s="60" t="e">
        <f>C13/#REF!</f>
        <v>#REF!</v>
      </c>
      <c r="E13" s="61">
        <f>2PB_Pasv!D95</f>
        <v>6866</v>
      </c>
    </row>
    <row r="14" spans="1:5" s="39" customFormat="1" ht="31.5">
      <c r="A14" s="59">
        <v>2240</v>
      </c>
      <c r="B14" s="62" t="s">
        <v>259</v>
      </c>
      <c r="C14" s="53" t="e">
        <f>#REF!</f>
        <v>#REF!</v>
      </c>
      <c r="D14" s="60" t="e">
        <f>C14/#REF!</f>
        <v>#REF!</v>
      </c>
      <c r="E14" s="61">
        <f>2PB_Pasv!D101</f>
        <v>332</v>
      </c>
    </row>
    <row r="15" spans="1:5" s="39" customFormat="1" ht="15.75">
      <c r="A15" s="46">
        <v>2300</v>
      </c>
      <c r="B15" s="58" t="s">
        <v>260</v>
      </c>
      <c r="C15" s="48" t="e">
        <f>SUM(C16:C19)</f>
        <v>#REF!</v>
      </c>
      <c r="D15" s="49" t="e">
        <f>C15/#REF!</f>
        <v>#REF!</v>
      </c>
      <c r="E15" s="50">
        <f>E16+E17+E18+E19+E20</f>
        <v>4929</v>
      </c>
    </row>
    <row r="16" spans="1:5" s="39" customFormat="1" ht="15.75">
      <c r="A16" s="59">
        <v>2310</v>
      </c>
      <c r="B16" s="59" t="s">
        <v>261</v>
      </c>
      <c r="C16" s="53" t="e">
        <f>#REF!</f>
        <v>#REF!</v>
      </c>
      <c r="D16" s="60" t="e">
        <f>C16/#REF!</f>
        <v>#REF!</v>
      </c>
      <c r="E16" s="61">
        <f>2PB_Pasv!D107</f>
        <v>3054</v>
      </c>
    </row>
    <row r="17" spans="1:5" s="39" customFormat="1" ht="31.5">
      <c r="A17" s="59">
        <v>2340</v>
      </c>
      <c r="B17" s="62" t="s">
        <v>262</v>
      </c>
      <c r="C17" s="53" t="e">
        <f>#REF!</f>
        <v>#REF!</v>
      </c>
      <c r="D17" s="60" t="e">
        <f>C17/#REF!</f>
        <v>#REF!</v>
      </c>
      <c r="E17" s="61">
        <f>2PB_Pasv!D113</f>
        <v>0</v>
      </c>
    </row>
    <row r="18" spans="1:5" s="39" customFormat="1" ht="15.75">
      <c r="A18" s="59">
        <v>2350</v>
      </c>
      <c r="B18" s="62" t="s">
        <v>263</v>
      </c>
      <c r="C18" s="53" t="e">
        <f>#REF!</f>
        <v>#REF!</v>
      </c>
      <c r="D18" s="60" t="e">
        <f>C18/#REF!</f>
        <v>#REF!</v>
      </c>
      <c r="E18" s="61">
        <v>968</v>
      </c>
    </row>
    <row r="19" spans="1:5" s="39" customFormat="1" ht="15.75">
      <c r="A19" s="59">
        <v>2370</v>
      </c>
      <c r="B19" s="59" t="s">
        <v>264</v>
      </c>
      <c r="C19" s="53" t="e">
        <f>#REF!</f>
        <v>#REF!</v>
      </c>
      <c r="D19" s="60" t="e">
        <f>C19/#REF!</f>
        <v>#REF!</v>
      </c>
      <c r="E19" s="61">
        <f>2PB_Pasv!D116</f>
        <v>907</v>
      </c>
    </row>
    <row r="20" spans="1:5" s="39" customFormat="1" ht="15.75">
      <c r="A20" s="59">
        <v>2390</v>
      </c>
      <c r="B20" s="59" t="s">
        <v>265</v>
      </c>
      <c r="C20" s="53"/>
      <c r="D20" s="60"/>
      <c r="E20" s="61"/>
    </row>
    <row r="21" spans="1:5" s="39" customFormat="1" ht="15.75">
      <c r="A21" s="46">
        <v>5233</v>
      </c>
      <c r="B21" s="58" t="s">
        <v>220</v>
      </c>
      <c r="C21" s="48"/>
      <c r="D21" s="48">
        <v>0</v>
      </c>
      <c r="E21" s="63">
        <v>0</v>
      </c>
    </row>
    <row r="22" spans="1:5" s="39" customFormat="1" ht="28.5" customHeight="1">
      <c r="A22" s="64"/>
      <c r="B22" s="65" t="s">
        <v>266</v>
      </c>
      <c r="C22" s="66" t="e">
        <f>C6+C7+C8+C9+C10+C11+C15+C21</f>
        <v>#REF!</v>
      </c>
      <c r="D22" s="67" t="e">
        <f>D6+D7+D8+D9+D10+D11+D15+D21</f>
        <v>#REF!</v>
      </c>
      <c r="E22" s="68">
        <f>E6+E7+E8+E9+E10+E11+E15+E21</f>
        <v>218649</v>
      </c>
    </row>
    <row r="23" spans="1:5" s="39" customFormat="1" ht="23.25" customHeight="1">
      <c r="A23" s="43"/>
      <c r="B23" s="44" t="s">
        <v>267</v>
      </c>
      <c r="C23" s="45"/>
      <c r="D23" s="45"/>
      <c r="E23" s="44"/>
    </row>
    <row r="24" spans="1:5" s="39" customFormat="1" ht="31.5" customHeight="1">
      <c r="A24" s="46">
        <v>1100</v>
      </c>
      <c r="B24" s="47" t="s">
        <v>288</v>
      </c>
      <c r="C24" s="48" t="e">
        <f>#REF!</f>
        <v>#REF!</v>
      </c>
      <c r="D24" s="49" t="e">
        <f>C24/#REF!</f>
        <v>#REF!</v>
      </c>
      <c r="E24" s="50">
        <v>3843</v>
      </c>
    </row>
    <row r="25" spans="1:5" s="39" customFormat="1" ht="15.75">
      <c r="A25" s="46">
        <v>1200</v>
      </c>
      <c r="B25" s="47" t="s">
        <v>254</v>
      </c>
      <c r="C25" s="48" t="e">
        <f>#REF!</f>
        <v>#REF!</v>
      </c>
      <c r="D25" s="49" t="e">
        <f>C25/#REF!</f>
        <v>#REF!</v>
      </c>
      <c r="E25" s="50">
        <v>819</v>
      </c>
    </row>
    <row r="26" spans="1:5" s="39" customFormat="1" ht="15.75">
      <c r="A26" s="46">
        <v>2200</v>
      </c>
      <c r="B26" s="58" t="s">
        <v>256</v>
      </c>
      <c r="C26" s="48" t="e">
        <f>SUM(C27:C30)</f>
        <v>#REF!</v>
      </c>
      <c r="D26" s="49" t="e">
        <f>C26/#REF!</f>
        <v>#REF!</v>
      </c>
      <c r="E26" s="50">
        <f>SUM(E27:E31)</f>
        <v>21665</v>
      </c>
    </row>
    <row r="27" spans="1:5" s="39" customFormat="1" ht="15.75">
      <c r="A27" s="59">
        <v>2210</v>
      </c>
      <c r="B27" s="59" t="s">
        <v>257</v>
      </c>
      <c r="C27" s="53" t="e">
        <f>#REF!</f>
        <v>#REF!</v>
      </c>
      <c r="D27" s="60" t="e">
        <f>C27/#REF!</f>
        <v>#REF!</v>
      </c>
      <c r="E27" s="61"/>
    </row>
    <row r="28" spans="1:5" s="39" customFormat="1" ht="30.75" customHeight="1">
      <c r="A28" s="59">
        <v>2220</v>
      </c>
      <c r="B28" s="62" t="s">
        <v>284</v>
      </c>
      <c r="C28" s="53" t="e">
        <f>#REF!</f>
        <v>#REF!</v>
      </c>
      <c r="D28" s="60" t="e">
        <f>C28/#REF!</f>
        <v>#REF!</v>
      </c>
      <c r="E28" s="61">
        <f>2PB_Pasv!D91</f>
        <v>2545</v>
      </c>
    </row>
    <row r="29" spans="1:5" s="39" customFormat="1" ht="32.25" customHeight="1">
      <c r="A29" s="59">
        <v>2230</v>
      </c>
      <c r="B29" s="62" t="s">
        <v>258</v>
      </c>
      <c r="C29" s="53" t="e">
        <f>#REF!</f>
        <v>#REF!</v>
      </c>
      <c r="D29" s="60" t="e">
        <f>C29/#REF!</f>
        <v>#REF!</v>
      </c>
      <c r="E29" s="61">
        <v>0</v>
      </c>
    </row>
    <row r="30" spans="1:5" s="39" customFormat="1" ht="31.5">
      <c r="A30" s="59">
        <v>2240</v>
      </c>
      <c r="B30" s="62" t="s">
        <v>259</v>
      </c>
      <c r="C30" s="53" t="e">
        <f>#REF!</f>
        <v>#REF!</v>
      </c>
      <c r="D30" s="60" t="e">
        <f>C30/#REF!</f>
        <v>#REF!</v>
      </c>
      <c r="E30" s="61">
        <v>0</v>
      </c>
    </row>
    <row r="31" spans="1:5" s="39" customFormat="1" ht="47.25">
      <c r="A31" s="59">
        <v>2260</v>
      </c>
      <c r="B31" s="62" t="s">
        <v>289</v>
      </c>
      <c r="C31" s="53"/>
      <c r="D31" s="60"/>
      <c r="E31" s="61">
        <v>19120</v>
      </c>
    </row>
    <row r="32" spans="1:5" s="39" customFormat="1" ht="15.75">
      <c r="A32" s="46">
        <v>2300</v>
      </c>
      <c r="B32" s="58" t="s">
        <v>260</v>
      </c>
      <c r="C32" s="48" t="e">
        <f>SUM(C33:C41)</f>
        <v>#REF!</v>
      </c>
      <c r="D32" s="49" t="e">
        <f>C32/#REF!</f>
        <v>#REF!</v>
      </c>
      <c r="E32" s="50">
        <f>E33+E34</f>
        <v>820</v>
      </c>
    </row>
    <row r="33" spans="1:5" s="39" customFormat="1" ht="15.75">
      <c r="A33" s="59">
        <v>2320</v>
      </c>
      <c r="B33" s="59" t="s">
        <v>188</v>
      </c>
      <c r="C33" s="53" t="e">
        <f>#REF!</f>
        <v>#REF!</v>
      </c>
      <c r="D33" s="60" t="e">
        <f>C33/#REF!</f>
        <v>#REF!</v>
      </c>
      <c r="E33" s="61">
        <f>2PB_Pasv!D111</f>
        <v>820</v>
      </c>
    </row>
    <row r="34" spans="1:5" s="39" customFormat="1" ht="31.5">
      <c r="A34" s="59">
        <v>2350</v>
      </c>
      <c r="B34" s="62" t="s">
        <v>268</v>
      </c>
      <c r="C34" s="53" t="e">
        <f>#REF!</f>
        <v>#REF!</v>
      </c>
      <c r="D34" s="60" t="e">
        <f>C34/#REF!</f>
        <v>#REF!</v>
      </c>
      <c r="E34" s="61">
        <v>0</v>
      </c>
    </row>
    <row r="35" spans="1:5" s="39" customFormat="1" ht="31.5">
      <c r="A35" s="46">
        <v>2400</v>
      </c>
      <c r="B35" s="85" t="s">
        <v>200</v>
      </c>
      <c r="C35" s="53"/>
      <c r="D35" s="60"/>
      <c r="E35" s="61">
        <f>2PB_Pasv!D117</f>
        <v>45</v>
      </c>
    </row>
    <row r="36" spans="1:5" s="39" customFormat="1" ht="31.5">
      <c r="A36" s="51">
        <v>2500</v>
      </c>
      <c r="B36" s="86" t="s">
        <v>202</v>
      </c>
      <c r="C36" s="53"/>
      <c r="D36" s="60"/>
      <c r="E36" s="61">
        <f>2PB_Pasv!D118</f>
        <v>441</v>
      </c>
    </row>
    <row r="37" spans="1:5" s="39" customFormat="1" ht="15.75">
      <c r="A37" s="59"/>
      <c r="B37" s="58" t="s">
        <v>269</v>
      </c>
      <c r="C37" s="53"/>
      <c r="D37" s="60"/>
      <c r="E37" s="87">
        <v>8593.96</v>
      </c>
    </row>
    <row r="38" spans="1:5" s="39" customFormat="1" ht="28.5" customHeight="1">
      <c r="A38" s="69"/>
      <c r="B38" s="65" t="s">
        <v>270</v>
      </c>
      <c r="C38" s="70"/>
      <c r="D38" s="67">
        <v>0</v>
      </c>
      <c r="E38" s="68">
        <f>E24+E25+E26+E32+E37+E35+E36</f>
        <v>36226.96</v>
      </c>
    </row>
    <row r="39" spans="1:5" s="39" customFormat="1" ht="28.5" customHeight="1">
      <c r="A39" s="69"/>
      <c r="B39" s="64" t="s">
        <v>271</v>
      </c>
      <c r="C39" s="70"/>
      <c r="D39" s="67" t="e">
        <f>D22</f>
        <v>#REF!</v>
      </c>
      <c r="E39" s="68">
        <f>E22+E38</f>
        <v>254875.96</v>
      </c>
    </row>
    <row r="40" spans="1:5" s="39" customFormat="1" ht="28.5" customHeight="1">
      <c r="A40" s="69"/>
      <c r="B40" s="64" t="s">
        <v>272</v>
      </c>
      <c r="C40" s="70"/>
      <c r="D40" s="67" t="e">
        <f>D39/D41</f>
        <v>#REF!</v>
      </c>
      <c r="E40" s="68">
        <f>E39/E41</f>
        <v>1807.6309219858156</v>
      </c>
    </row>
    <row r="41" spans="1:5" s="39" customFormat="1" ht="28.5" customHeight="1">
      <c r="A41" s="109" t="s">
        <v>273</v>
      </c>
      <c r="B41" s="110"/>
      <c r="C41" s="49">
        <v>574</v>
      </c>
      <c r="D41" s="71">
        <v>574</v>
      </c>
      <c r="E41" s="72">
        <f>E42+E43+E44</f>
        <v>141</v>
      </c>
    </row>
    <row r="42" spans="1:5" s="39" customFormat="1" ht="28.5" customHeight="1">
      <c r="A42" s="111" t="s">
        <v>274</v>
      </c>
      <c r="B42" s="112"/>
      <c r="C42" s="49"/>
      <c r="D42" s="49"/>
      <c r="E42" s="50">
        <v>58</v>
      </c>
    </row>
    <row r="43" spans="1:5" s="39" customFormat="1" ht="28.5" customHeight="1">
      <c r="A43" s="111" t="s">
        <v>275</v>
      </c>
      <c r="B43" s="113"/>
      <c r="C43" s="112"/>
      <c r="D43" s="49"/>
      <c r="E43" s="50">
        <v>83</v>
      </c>
    </row>
    <row r="44" spans="1:6" s="39" customFormat="1" ht="28.5" customHeight="1">
      <c r="A44" s="111" t="s">
        <v>276</v>
      </c>
      <c r="B44" s="112"/>
      <c r="C44" s="49"/>
      <c r="D44" s="49"/>
      <c r="E44" s="50">
        <v>0</v>
      </c>
      <c r="F44" s="73" t="s">
        <v>277</v>
      </c>
    </row>
    <row r="45" spans="1:7" ht="28.5" customHeight="1">
      <c r="A45" s="114" t="s">
        <v>278</v>
      </c>
      <c r="B45" s="115"/>
      <c r="C45" s="71" t="e">
        <f>#REF!/12</f>
        <v>#REF!</v>
      </c>
      <c r="D45" s="49" t="e">
        <f>D22/D41</f>
        <v>#REF!</v>
      </c>
      <c r="E45" s="50">
        <f>E39/E41/12</f>
        <v>150.63591016548463</v>
      </c>
      <c r="F45" s="74">
        <f>E45</f>
        <v>150.63591016548463</v>
      </c>
      <c r="G45"/>
    </row>
    <row r="46" spans="1:11" ht="28.5" customHeight="1">
      <c r="A46" s="104" t="s">
        <v>279</v>
      </c>
      <c r="B46" s="105"/>
      <c r="C46" s="71"/>
      <c r="D46" s="56">
        <f>14*9</f>
        <v>126</v>
      </c>
      <c r="E46" s="75">
        <v>20</v>
      </c>
      <c r="F46" s="76">
        <f>E46</f>
        <v>20</v>
      </c>
      <c r="G46" s="77">
        <f>F46/F45</f>
        <v>0.13277046607298704</v>
      </c>
      <c r="H46" s="78">
        <f>I46*F45</f>
        <v>30.12718203309693</v>
      </c>
      <c r="I46" s="79">
        <v>0.2</v>
      </c>
      <c r="J46" s="78">
        <v>16</v>
      </c>
      <c r="K46" s="79">
        <f>J46/F45</f>
        <v>0.10621637285838963</v>
      </c>
    </row>
    <row r="47" spans="1:11" ht="28.5" customHeight="1">
      <c r="A47" s="104" t="s">
        <v>280</v>
      </c>
      <c r="B47" s="105"/>
      <c r="C47" s="71"/>
      <c r="D47" s="56" t="e">
        <f>D45-D46</f>
        <v>#REF!</v>
      </c>
      <c r="E47" s="75">
        <f>E45-E46</f>
        <v>130.63591016548463</v>
      </c>
      <c r="F47" s="80">
        <f>E47</f>
        <v>130.63591016548463</v>
      </c>
      <c r="G47" s="77">
        <f>F47/F45</f>
        <v>0.867229533927013</v>
      </c>
      <c r="H47" s="78">
        <f>I47*F45</f>
        <v>120.50872813238772</v>
      </c>
      <c r="I47" s="79">
        <v>0.8</v>
      </c>
      <c r="J47" s="78"/>
      <c r="K47" s="79"/>
    </row>
    <row r="48" spans="1:7" ht="28.5" customHeight="1">
      <c r="A48" s="106" t="s">
        <v>281</v>
      </c>
      <c r="B48" s="107"/>
      <c r="C48" s="70"/>
      <c r="D48" s="67">
        <f>D41*D46</f>
        <v>72324</v>
      </c>
      <c r="E48" s="81">
        <f>E41*E46*9</f>
        <v>25380</v>
      </c>
      <c r="F48" s="80"/>
      <c r="G48"/>
    </row>
    <row r="49" spans="2:5" s="82" customFormat="1" ht="18.75">
      <c r="B49" s="83" t="s">
        <v>282</v>
      </c>
      <c r="D49" s="72" t="e">
        <f>D48-D39</f>
        <v>#REF!</v>
      </c>
      <c r="E49" s="72">
        <f>E48-E39</f>
        <v>-229495.96</v>
      </c>
    </row>
  </sheetData>
  <sheetProtection/>
  <mergeCells count="10">
    <mergeCell ref="A1:E1"/>
    <mergeCell ref="A2:E2"/>
    <mergeCell ref="A46:B46"/>
    <mergeCell ref="A47:B47"/>
    <mergeCell ref="A48:B48"/>
    <mergeCell ref="A41:B41"/>
    <mergeCell ref="A42:B42"/>
    <mergeCell ref="A43:C43"/>
    <mergeCell ref="A44:B44"/>
    <mergeCell ref="A45:B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Snigireva</dc:creator>
  <cp:keywords/>
  <dc:description/>
  <cp:lastModifiedBy>Anita Snigireva</cp:lastModifiedBy>
  <dcterms:created xsi:type="dcterms:W3CDTF">2021-07-28T06:48:33Z</dcterms:created>
  <dcterms:modified xsi:type="dcterms:W3CDTF">2021-07-28T08:44:28Z</dcterms:modified>
  <cp:category/>
  <cp:version/>
  <cp:contentType/>
  <cp:contentStatus/>
</cp:coreProperties>
</file>