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2\12_DECEMBRIS\"/>
    </mc:Choice>
  </mc:AlternateContent>
  <xr:revisionPtr revIDLastSave="0" documentId="8_{EB9668E2-90DB-47B4-B952-7AF373DE0F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ptāme" sheetId="6" r:id="rId1"/>
    <sheet name="Kopā" sheetId="5" r:id="rId2"/>
    <sheet name="01" sheetId="23" r:id="rId3"/>
    <sheet name="02" sheetId="24" r:id="rId4"/>
  </sheets>
  <definedNames>
    <definedName name="_xlnm.Print_Area" localSheetId="0">Koptāme!$A$9:$P$22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23" l="1"/>
  <c r="E12" i="24"/>
  <c r="K12" i="24" s="1"/>
  <c r="E23" i="23"/>
  <c r="K23" i="23" s="1"/>
  <c r="E12" i="23"/>
  <c r="K12" i="23" s="1"/>
  <c r="M26" i="23"/>
  <c r="O26" i="23" s="1"/>
  <c r="J26" i="23"/>
  <c r="M25" i="23"/>
  <c r="O25" i="23" s="1"/>
  <c r="J25" i="23"/>
  <c r="M24" i="23"/>
  <c r="O24" i="23" s="1"/>
  <c r="J24" i="23"/>
  <c r="N23" i="23"/>
  <c r="L23" i="23"/>
  <c r="J23" i="23"/>
  <c r="M16" i="24"/>
  <c r="O16" i="24" s="1"/>
  <c r="J16" i="24"/>
  <c r="M15" i="24"/>
  <c r="O15" i="24" s="1"/>
  <c r="J15" i="24"/>
  <c r="M14" i="24"/>
  <c r="O14" i="24" s="1"/>
  <c r="J14" i="24"/>
  <c r="M13" i="24"/>
  <c r="O13" i="24" s="1"/>
  <c r="J13" i="24"/>
  <c r="N12" i="24"/>
  <c r="N17" i="24" s="1"/>
  <c r="F12" i="5" s="1"/>
  <c r="J12" i="24"/>
  <c r="O23" i="23" l="1"/>
  <c r="K17" i="24"/>
  <c r="G12" i="5" s="1"/>
  <c r="M17" i="24"/>
  <c r="E12" i="5" s="1"/>
  <c r="L12" i="24"/>
  <c r="O12" i="24" l="1"/>
  <c r="O17" i="24" s="1"/>
  <c r="L17" i="24"/>
  <c r="D12" i="5" s="1"/>
  <c r="C12" i="5" l="1"/>
  <c r="M7" i="24"/>
  <c r="M15" i="23" l="1"/>
  <c r="J15" i="23"/>
  <c r="J12" i="23"/>
  <c r="L12" i="23"/>
  <c r="N12" i="23"/>
  <c r="J13" i="23"/>
  <c r="M13" i="23"/>
  <c r="J14" i="23"/>
  <c r="M14" i="23"/>
  <c r="O14" i="23" s="1"/>
  <c r="J16" i="23"/>
  <c r="M16" i="23"/>
  <c r="O16" i="23" s="1"/>
  <c r="J17" i="23"/>
  <c r="M17" i="23"/>
  <c r="O17" i="23" s="1"/>
  <c r="J18" i="23"/>
  <c r="M18" i="23"/>
  <c r="O18" i="23" s="1"/>
  <c r="M19" i="23"/>
  <c r="J20" i="23"/>
  <c r="M20" i="23"/>
  <c r="O20" i="23" s="1"/>
  <c r="O19" i="23" l="1"/>
  <c r="M29" i="23"/>
  <c r="O13" i="23"/>
  <c r="O15" i="23"/>
  <c r="O12" i="23"/>
  <c r="O29" i="23" l="1"/>
  <c r="M7" i="23" s="1"/>
  <c r="G11" i="5"/>
  <c r="G13" i="5" s="1"/>
  <c r="E11" i="5"/>
  <c r="E13" i="5" s="1"/>
  <c r="F11" i="5"/>
  <c r="F13" i="5" s="1"/>
  <c r="G6" i="5" l="1"/>
  <c r="C11" i="5" l="1"/>
  <c r="C13" i="5" s="1"/>
  <c r="D11" i="5"/>
  <c r="D13" i="5" s="1"/>
  <c r="C14" i="5" l="1"/>
  <c r="C15" i="5"/>
  <c r="C16" i="5" l="1"/>
  <c r="G5" i="5" s="1"/>
  <c r="C13" i="6" l="1"/>
  <c r="C14" i="6" s="1"/>
  <c r="C15" i="6" s="1"/>
  <c r="C16" i="6" s="1"/>
</calcChain>
</file>

<file path=xl/sharedStrings.xml><?xml version="1.0" encoding="utf-8"?>
<sst xmlns="http://schemas.openxmlformats.org/spreadsheetml/2006/main" count="133" uniqueCount="89">
  <si>
    <t>Nr. p.k.</t>
  </si>
  <si>
    <t>Darbu  nosaukums</t>
  </si>
  <si>
    <t>Daudzums</t>
  </si>
  <si>
    <t>Mērvienība</t>
  </si>
  <si>
    <t>KOPSAVILKUMA APRĒĶINI PA DARBU VAI KONSTRUKTĪVO ELEMENTU VEIDIEM</t>
  </si>
  <si>
    <t>Par kopējo summu, EUR</t>
  </si>
  <si>
    <t>Kopējā darbietilpība, c/h</t>
  </si>
  <si>
    <t>Nr.p.k.</t>
  </si>
  <si>
    <t>Darba veids,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</si>
  <si>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</si>
  <si>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</si>
  <si>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</si>
  <si>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</si>
  <si>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</si>
  <si>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</si>
  <si>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Pavisam kopā</t>
  </si>
  <si>
    <t>Vienības izmaksas</t>
  </si>
  <si>
    <t>Kopā uz visu apjomu</t>
  </si>
  <si>
    <t>laika norma (c/h)</t>
  </si>
  <si>
    <t>materiāli (Eiro)</t>
  </si>
  <si>
    <t>darba alga(Eiro)</t>
  </si>
  <si>
    <t>kopā          (Eiro)</t>
  </si>
  <si>
    <t>meh.             (Eiro)</t>
  </si>
  <si>
    <t>darba samaksas likme          ( Eiro/h)</t>
  </si>
  <si>
    <t>D.ietilp.        (c/h)</t>
  </si>
  <si>
    <t>meh.            (Eiro)</t>
  </si>
  <si>
    <t>Objekta nosaukums</t>
  </si>
  <si>
    <t>Objekta izmaksas (EUR)</t>
  </si>
  <si>
    <t>KOPĀ</t>
  </si>
  <si>
    <t>PVN (21%)</t>
  </si>
  <si>
    <t xml:space="preserve">           </t>
  </si>
  <si>
    <t>gab</t>
  </si>
  <si>
    <t>m2</t>
  </si>
  <si>
    <t>summa               ( Eiro)</t>
  </si>
  <si>
    <t>materiāli          ( Eiro)</t>
  </si>
  <si>
    <t>darba alga     ( Eiro)</t>
  </si>
  <si>
    <t>Kopējās izmaksas Euro</t>
  </si>
  <si>
    <t>Tiešās izmaksas kopā, tajā skaitā sociālais nodoklis 23,59%</t>
  </si>
  <si>
    <t>reģipsis</t>
  </si>
  <si>
    <t>m</t>
  </si>
  <si>
    <t>KNAUF dībeļnagla ar cilindrisku atduri 6x35mm</t>
  </si>
  <si>
    <t>minrālvate Paroc 100mm</t>
  </si>
  <si>
    <t>CW profils 100/50/0,5</t>
  </si>
  <si>
    <t>UW 100/40/0,6 profils</t>
  </si>
  <si>
    <t>Knauf skrūves metālam 3,5x25 mm</t>
  </si>
  <si>
    <t>amortizācijas lenta 95mm</t>
  </si>
  <si>
    <t>Kopā</t>
  </si>
  <si>
    <t>KNAUF UA profils 100/40/3000 durvju aiļu konstrukcijai</t>
  </si>
  <si>
    <t>Reģipša sienas izbūve</t>
  </si>
  <si>
    <t>Virsizdevumi (  5 %)</t>
  </si>
  <si>
    <t>Peļņa ( 10  %)</t>
  </si>
  <si>
    <t xml:space="preserve"> KOPTĀME</t>
  </si>
  <si>
    <t>Sienu špaktelēšana, gruntēšana un krāsošana</t>
  </si>
  <si>
    <t>FLUGGER SANDPLAST 696 vai analogs</t>
  </si>
  <si>
    <t xml:space="preserve">kg </t>
  </si>
  <si>
    <t xml:space="preserve">šuvju papīra lenta </t>
  </si>
  <si>
    <t>grunts FLUGGER SEALER vai analogs</t>
  </si>
  <si>
    <t>l</t>
  </si>
  <si>
    <t>tonēta sienas krāsa FLUGGER FLUTEX 7S vai analogs</t>
  </si>
  <si>
    <t>kompl</t>
  </si>
  <si>
    <t xml:space="preserve">durvis ar eņģēm, slēdzeni un rokturi, skaņas izolācija robežās 30-35 dB, gludas, baltā krāsā Jeld-Wen Stable 401 vai analogs </t>
  </si>
  <si>
    <t>aplodes ( baltas , MDF)</t>
  </si>
  <si>
    <t xml:space="preserve">montāžas materiāli </t>
  </si>
  <si>
    <t>Sienas apdare</t>
  </si>
  <si>
    <t>Jaunu durvju montāža( 900 mm), durvju aplodu montāža no abām pusēm.</t>
  </si>
  <si>
    <t>Lokālā  tāme Nr.2.</t>
  </si>
  <si>
    <t>Reģipša starpsienu izbūve</t>
  </si>
  <si>
    <t>4 starpsienu (6 x 2.8m) izbūve</t>
  </si>
  <si>
    <t>Objekta adrese: Garā iela 20, Carnikava</t>
  </si>
  <si>
    <t>Cementa -kokskaidu plākšņu demontāža un rīģipša plākšnu montāža</t>
  </si>
  <si>
    <t>12,00</t>
  </si>
  <si>
    <t>12,6</t>
  </si>
  <si>
    <t>13,00</t>
  </si>
  <si>
    <t>Reģipsis</t>
  </si>
  <si>
    <t>2,57</t>
  </si>
  <si>
    <t>0,45</t>
  </si>
  <si>
    <t>Eletomontāžas darbi</t>
  </si>
  <si>
    <t>kompl.</t>
  </si>
  <si>
    <t>2048,64</t>
  </si>
  <si>
    <t>170,72</t>
  </si>
  <si>
    <t>Elektromontāžas materiāli</t>
  </si>
  <si>
    <t xml:space="preserve">Objekta adrese:  Garā iela 20, Carnikava </t>
  </si>
  <si>
    <t>Sienu apdare un elektromontāža</t>
  </si>
  <si>
    <t>Objekta adrese: Garā iela 20 Carnikava</t>
  </si>
  <si>
    <t>Reģipša sienau izbūve</t>
  </si>
  <si>
    <t xml:space="preserve">Objekta nosaukums:    Dr.Z. Veinbergas zobārstniecības ārstu prakse </t>
  </si>
  <si>
    <t xml:space="preserve">Objekta nosaukums:    Dr. Z. Veinbergas zobārstniecības ārsta prakse </t>
  </si>
  <si>
    <t xml:space="preserve">Objekta nosaukums:      Dr. Z. Veinbergas Zobārstniecības ārsta prakse   </t>
  </si>
  <si>
    <t xml:space="preserve">Objekta nosaukums:    Dr. Z.Veinbergas zobārstniecības ārsta prakse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</si>
</sst>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* #,##0.00\ _L_s_-;\-* #,##0.00\ _L_s_-;_-* &quot;-&quot;??\ _L_s_-;_-@_-"/>
    <numFmt numFmtId="165" formatCode="_(* #,##0.00_);_(* \(#,##0.00\);_(* &quot;-&quot;??_);_(@_)"/>
    <numFmt numFmtId="166" formatCode="0.000"/>
    <numFmt numFmtId="167" formatCode="_-* #,##0.00_-;\-* #,##0.00_-;_-* \-??_-;_-@_-"/>
  </numFmts>
  <fonts count="57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Helv"/>
    </font>
    <font>
      <sz val="9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0"/>
      <color indexed="8"/>
      <name val="Arial1"/>
      <charset val="186"/>
    </font>
    <font>
      <sz val="10"/>
      <name val="MS Sans Serif"/>
      <family val="2"/>
      <charset val="186"/>
    </font>
    <font>
      <sz val="10"/>
      <name val="Arial Cyr"/>
      <charset val="204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"/>
    </font>
    <font>
      <sz val="9"/>
      <name val="Arial"/>
      <family val="2"/>
      <charset val="204"/>
    </font>
    <font>
      <b/>
      <sz val="12"/>
      <name val="Arial"/>
      <family val="2"/>
      <charset val="186"/>
    </font>
    <font>
      <sz val="12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186"/>
    </font>
    <font>
      <sz val="12"/>
      <name val="Times New Roman"/>
      <family val="1"/>
      <charset val="204"/>
    </font>
    <font>
      <sz val="10"/>
      <name val="Arial CE"/>
      <charset val="238"/>
    </font>
    <font>
      <sz val="11"/>
      <name val="Times New Roman"/>
      <family val="1"/>
      <charset val="186"/>
    </font>
    <font>
      <sz val="9"/>
      <color theme="9" tint="-0.499984740745262"/>
      <name val="Calibri"/>
      <family val="2"/>
      <scheme val="minor"/>
    </font>
    <font>
      <sz val="10"/>
      <color indexed="12"/>
      <name val="Calibri"/>
      <family val="2"/>
      <charset val="186"/>
    </font>
    <font>
      <b/>
      <sz val="11"/>
      <name val="Times New Roman"/>
      <family val="1"/>
      <charset val="186"/>
    </font>
    <font>
      <b/>
      <i/>
      <sz val="13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i/>
      <u/>
      <sz val="10"/>
      <name val="Times New Roman"/>
      <family val="1"/>
      <charset val="186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186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70">
    <xf numFmtId="0" fontId="0" fillId="0" borderId="0"/>
    <xf numFmtId="0" fontId="4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2" applyNumberFormat="0" applyAlignment="0" applyProtection="0"/>
    <xf numFmtId="0" fontId="14" fillId="21" borderId="3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2" applyNumberFormat="0" applyAlignment="0" applyProtection="0"/>
    <xf numFmtId="0" fontId="21" fillId="0" borderId="7" applyNumberFormat="0" applyFill="0" applyAlignment="0" applyProtection="0"/>
    <xf numFmtId="0" fontId="2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27" fillId="0" borderId="0"/>
    <xf numFmtId="0" fontId="27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1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3" borderId="8" applyNumberFormat="0" applyFont="0" applyAlignment="0" applyProtection="0"/>
    <xf numFmtId="0" fontId="23" fillId="20" borderId="9" applyNumberFormat="0" applyAlignment="0" applyProtection="0"/>
    <xf numFmtId="0" fontId="5" fillId="0" borderId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4" fillId="0" borderId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/>
    <xf numFmtId="0" fontId="34" fillId="0" borderId="0"/>
    <xf numFmtId="0" fontId="3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3" borderId="0" applyNumberFormat="0" applyBorder="0" applyAlignment="0" applyProtection="0"/>
    <xf numFmtId="0" fontId="12" fillId="27" borderId="0" applyNumberFormat="0" applyBorder="0" applyAlignment="0" applyProtection="0"/>
    <xf numFmtId="0" fontId="13" fillId="44" borderId="2" applyNumberFormat="0" applyAlignment="0" applyProtection="0"/>
    <xf numFmtId="0" fontId="14" fillId="45" borderId="3" applyNumberFormat="0" applyAlignment="0" applyProtection="0"/>
    <xf numFmtId="167" fontId="4" fillId="0" borderId="0" applyFill="0" applyBorder="0" applyAlignment="0" applyProtection="0"/>
    <xf numFmtId="43" fontId="4" fillId="0" borderId="0" applyFont="0" applyFill="0" applyBorder="0" applyAlignment="0" applyProtection="0"/>
    <xf numFmtId="0" fontId="16" fillId="28" borderId="0" applyNumberFormat="0" applyBorder="0" applyAlignment="0" applyProtection="0"/>
    <xf numFmtId="0" fontId="20" fillId="31" borderId="2" applyNumberFormat="0" applyAlignment="0" applyProtection="0"/>
    <xf numFmtId="0" fontId="22" fillId="46" borderId="0" applyNumberFormat="0" applyBorder="0" applyAlignment="0" applyProtection="0"/>
    <xf numFmtId="0" fontId="47" fillId="0" borderId="0"/>
    <xf numFmtId="0" fontId="4" fillId="47" borderId="8" applyNumberFormat="0" applyAlignment="0" applyProtection="0"/>
    <xf numFmtId="0" fontId="23" fillId="44" borderId="9" applyNumberFormat="0" applyAlignment="0" applyProtection="0"/>
    <xf numFmtId="0" fontId="5" fillId="0" borderId="0"/>
    <xf numFmtId="0" fontId="49" fillId="0" borderId="1" applyBorder="0">
      <alignment vertical="top"/>
    </xf>
    <xf numFmtId="0" fontId="50" fillId="0" borderId="0" applyBorder="0">
      <alignment vertical="top"/>
    </xf>
    <xf numFmtId="43" fontId="3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center" vertical="top"/>
    </xf>
    <xf numFmtId="2" fontId="1" fillId="0" borderId="0" xfId="0" applyNumberFormat="1" applyFont="1" applyAlignment="1">
      <alignment horizontal="center"/>
    </xf>
    <xf numFmtId="0" fontId="42" fillId="0" borderId="0" xfId="0" applyFont="1"/>
    <xf numFmtId="0" fontId="2" fillId="25" borderId="1" xfId="0" applyFont="1" applyFill="1" applyBorder="1" applyAlignment="1">
      <alignment horizontal="center"/>
    </xf>
    <xf numFmtId="0" fontId="43" fillId="0" borderId="0" xfId="0" applyFont="1"/>
    <xf numFmtId="0" fontId="2" fillId="0" borderId="0" xfId="0" applyFont="1"/>
    <xf numFmtId="0" fontId="1" fillId="0" borderId="0" xfId="113" applyFont="1"/>
    <xf numFmtId="0" fontId="31" fillId="0" borderId="0" xfId="113" applyFont="1" applyAlignment="1">
      <alignment horizontal="right"/>
    </xf>
    <xf numFmtId="0" fontId="35" fillId="0" borderId="0" xfId="125" applyFont="1"/>
    <xf numFmtId="0" fontId="35" fillId="0" borderId="0" xfId="125" applyFont="1" applyAlignment="1">
      <alignment horizontal="right"/>
    </xf>
    <xf numFmtId="0" fontId="36" fillId="0" borderId="0" xfId="125" applyFont="1"/>
    <xf numFmtId="0" fontId="38" fillId="0" borderId="0" xfId="125" applyFont="1"/>
    <xf numFmtId="0" fontId="46" fillId="0" borderId="0" xfId="125" applyFont="1"/>
    <xf numFmtId="0" fontId="48" fillId="0" borderId="1" xfId="125" applyFont="1" applyBorder="1"/>
    <xf numFmtId="0" fontId="38" fillId="0" borderId="0" xfId="125" applyFont="1" applyAlignment="1">
      <alignment vertical="center"/>
    </xf>
    <xf numFmtId="166" fontId="38" fillId="0" borderId="0" xfId="125" applyNumberFormat="1" applyFont="1"/>
    <xf numFmtId="0" fontId="39" fillId="0" borderId="0" xfId="125" applyFont="1"/>
    <xf numFmtId="2" fontId="39" fillId="0" borderId="0" xfId="125" applyNumberFormat="1" applyFont="1"/>
    <xf numFmtId="2" fontId="38" fillId="0" borderId="0" xfId="125" applyNumberFormat="1" applyFont="1"/>
    <xf numFmtId="0" fontId="40" fillId="0" borderId="0" xfId="125" applyFont="1"/>
    <xf numFmtId="0" fontId="48" fillId="0" borderId="1" xfId="125" applyFont="1" applyBorder="1" applyAlignment="1">
      <alignment horizontal="center" wrapText="1"/>
    </xf>
    <xf numFmtId="0" fontId="48" fillId="0" borderId="1" xfId="125" applyFont="1" applyBorder="1" applyAlignment="1">
      <alignment horizontal="center" vertical="center"/>
    </xf>
    <xf numFmtId="0" fontId="51" fillId="0" borderId="1" xfId="125" applyFont="1" applyBorder="1" applyAlignment="1">
      <alignment horizontal="right" wrapText="1"/>
    </xf>
    <xf numFmtId="0" fontId="51" fillId="0" borderId="1" xfId="125" applyFont="1" applyBorder="1" applyAlignment="1">
      <alignment horizontal="right"/>
    </xf>
    <xf numFmtId="2" fontId="41" fillId="0" borderId="0" xfId="124" applyNumberFormat="1" applyFont="1" applyAlignment="1">
      <alignment wrapText="1"/>
    </xf>
    <xf numFmtId="0" fontId="44" fillId="0" borderId="0" xfId="124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2" fontId="41" fillId="0" borderId="0" xfId="124" applyNumberFormat="1" applyFont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24" borderId="1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53" fillId="0" borderId="1" xfId="0" applyFont="1" applyBorder="1" applyAlignment="1">
      <alignment horizontal="right"/>
    </xf>
    <xf numFmtId="0" fontId="2" fillId="25" borderId="1" xfId="0" applyFont="1" applyFill="1" applyBorder="1"/>
    <xf numFmtId="0" fontId="1" fillId="0" borderId="1" xfId="0" applyFont="1" applyBorder="1" applyAlignment="1">
      <alignment horizontal="center" vertical="center"/>
    </xf>
    <xf numFmtId="43" fontId="48" fillId="0" borderId="1" xfId="169" applyFont="1" applyFill="1" applyBorder="1" applyAlignment="1">
      <alignment horizontal="center" vertical="center"/>
    </xf>
    <xf numFmtId="43" fontId="51" fillId="0" borderId="1" xfId="169" applyFont="1" applyFill="1" applyBorder="1" applyAlignment="1">
      <alignment horizontal="center"/>
    </xf>
    <xf numFmtId="43" fontId="48" fillId="0" borderId="1" xfId="169" applyFont="1" applyFill="1" applyBorder="1" applyAlignment="1">
      <alignment horizontal="center"/>
    </xf>
    <xf numFmtId="43" fontId="52" fillId="0" borderId="1" xfId="169" applyFont="1" applyFill="1" applyBorder="1" applyAlignment="1">
      <alignment horizontal="center"/>
    </xf>
    <xf numFmtId="0" fontId="51" fillId="0" borderId="0" xfId="124" applyFont="1"/>
    <xf numFmtId="2" fontId="1" fillId="0" borderId="0" xfId="124" applyNumberFormat="1" applyFont="1" applyAlignment="1">
      <alignment horizontal="left" vertical="center"/>
    </xf>
    <xf numFmtId="2" fontId="1" fillId="0" borderId="0" xfId="124" applyNumberFormat="1" applyFont="1" applyAlignment="1">
      <alignment vertical="center"/>
    </xf>
    <xf numFmtId="2" fontId="1" fillId="0" borderId="0" xfId="124" applyNumberFormat="1" applyFont="1" applyAlignment="1">
      <alignment wrapText="1"/>
    </xf>
    <xf numFmtId="0" fontId="1" fillId="0" borderId="0" xfId="125" applyFont="1"/>
    <xf numFmtId="0" fontId="32" fillId="0" borderId="0" xfId="124" applyFont="1"/>
    <xf numFmtId="2" fontId="32" fillId="0" borderId="0" xfId="124" applyNumberFormat="1" applyFont="1" applyAlignment="1">
      <alignment horizontal="center"/>
    </xf>
    <xf numFmtId="2" fontId="1" fillId="25" borderId="1" xfId="0" applyNumberFormat="1" applyFont="1" applyFill="1" applyBorder="1"/>
    <xf numFmtId="43" fontId="1" fillId="25" borderId="1" xfId="0" applyNumberFormat="1" applyFont="1" applyFill="1" applyBorder="1" applyAlignment="1">
      <alignment horizontal="center" vertical="center" wrapText="1"/>
    </xf>
    <xf numFmtId="0" fontId="45" fillId="0" borderId="0" xfId="0" applyFont="1"/>
    <xf numFmtId="0" fontId="2" fillId="0" borderId="0" xfId="124" applyFont="1"/>
    <xf numFmtId="0" fontId="2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1" fillId="0" borderId="0" xfId="0" applyFont="1"/>
    <xf numFmtId="0" fontId="44" fillId="0" borderId="0" xfId="0" applyFont="1"/>
    <xf numFmtId="43" fontId="1" fillId="24" borderId="1" xfId="158" applyNumberFormat="1" applyFont="1" applyFill="1" applyBorder="1" applyAlignment="1">
      <alignment horizontal="center" vertical="center"/>
    </xf>
    <xf numFmtId="43" fontId="1" fillId="24" borderId="1" xfId="158" applyNumberFormat="1" applyFont="1" applyFill="1" applyBorder="1" applyAlignment="1">
      <alignment horizontal="center" vertical="center" wrapText="1"/>
    </xf>
    <xf numFmtId="43" fontId="1" fillId="0" borderId="1" xfId="158" applyNumberFormat="1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2" fontId="55" fillId="0" borderId="0" xfId="124" applyNumberFormat="1" applyFont="1" applyAlignment="1">
      <alignment horizontal="left" vertical="center"/>
    </xf>
    <xf numFmtId="2" fontId="55" fillId="0" borderId="0" xfId="124" applyNumberFormat="1" applyFont="1" applyAlignment="1">
      <alignment wrapText="1"/>
    </xf>
    <xf numFmtId="2" fontId="55" fillId="0" borderId="0" xfId="124" applyNumberFormat="1" applyFont="1" applyAlignment="1">
      <alignment vertical="center"/>
    </xf>
    <xf numFmtId="0" fontId="55" fillId="0" borderId="0" xfId="125" applyFont="1"/>
    <xf numFmtId="0" fontId="48" fillId="0" borderId="0" xfId="113" applyFont="1"/>
    <xf numFmtId="0" fontId="56" fillId="0" borderId="0" xfId="113" applyFont="1"/>
    <xf numFmtId="0" fontId="48" fillId="0" borderId="0" xfId="113" applyFont="1" applyAlignment="1">
      <alignment horizontal="right"/>
    </xf>
    <xf numFmtId="165" fontId="51" fillId="0" borderId="0" xfId="113" applyNumberFormat="1" applyFont="1"/>
    <xf numFmtId="0" fontId="3" fillId="0" borderId="0" xfId="0" applyFont="1"/>
    <xf numFmtId="14" fontId="48" fillId="0" borderId="0" xfId="113" applyNumberFormat="1" applyFont="1" applyAlignment="1">
      <alignment horizontal="right"/>
    </xf>
    <xf numFmtId="0" fontId="48" fillId="0" borderId="1" xfId="113" applyFont="1" applyBorder="1" applyAlignment="1">
      <alignment horizontal="center" vertical="center" wrapText="1"/>
    </xf>
    <xf numFmtId="0" fontId="48" fillId="0" borderId="1" xfId="0" applyFont="1" applyBorder="1"/>
    <xf numFmtId="43" fontId="48" fillId="0" borderId="1" xfId="169" applyFont="1" applyFill="1" applyBorder="1" applyAlignment="1"/>
    <xf numFmtId="0" fontId="48" fillId="0" borderId="1" xfId="113" applyFont="1" applyBorder="1"/>
    <xf numFmtId="0" fontId="51" fillId="0" borderId="1" xfId="113" applyFont="1" applyBorder="1" applyAlignment="1">
      <alignment horizontal="right"/>
    </xf>
    <xf numFmtId="43" fontId="51" fillId="0" borderId="1" xfId="169" applyFont="1" applyFill="1" applyBorder="1" applyAlignment="1">
      <alignment horizontal="right"/>
    </xf>
    <xf numFmtId="43" fontId="51" fillId="0" borderId="11" xfId="169" applyFont="1" applyFill="1" applyBorder="1" applyAlignment="1">
      <alignment horizontal="right"/>
    </xf>
    <xf numFmtId="43" fontId="48" fillId="0" borderId="1" xfId="169" applyFont="1" applyFill="1" applyBorder="1" applyAlignment="1">
      <alignment horizontal="right"/>
    </xf>
    <xf numFmtId="0" fontId="48" fillId="0" borderId="1" xfId="113" applyFont="1" applyBorder="1" applyAlignment="1">
      <alignment horizontal="right"/>
    </xf>
    <xf numFmtId="0" fontId="1" fillId="25" borderId="12" xfId="0" applyFont="1" applyFill="1" applyBorder="1" applyAlignment="1">
      <alignment horizontal="center"/>
    </xf>
    <xf numFmtId="43" fontId="1" fillId="25" borderId="19" xfId="0" applyNumberFormat="1" applyFont="1" applyFill="1" applyBorder="1" applyAlignment="1">
      <alignment horizontal="center" vertical="center" wrapText="1"/>
    </xf>
    <xf numFmtId="43" fontId="1" fillId="0" borderId="19" xfId="158" applyNumberFormat="1" applyFont="1" applyFill="1" applyBorder="1" applyAlignment="1">
      <alignment horizontal="center" vertical="center" wrapText="1"/>
    </xf>
    <xf numFmtId="0" fontId="1" fillId="24" borderId="22" xfId="0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43" fontId="1" fillId="24" borderId="23" xfId="158" applyNumberFormat="1" applyFont="1" applyFill="1" applyBorder="1" applyAlignment="1">
      <alignment horizontal="center" vertical="center"/>
    </xf>
    <xf numFmtId="43" fontId="1" fillId="24" borderId="23" xfId="158" applyNumberFormat="1" applyFont="1" applyFill="1" applyBorder="1" applyAlignment="1">
      <alignment horizontal="center" vertical="center" wrapText="1"/>
    </xf>
    <xf numFmtId="43" fontId="1" fillId="0" borderId="23" xfId="158" applyNumberFormat="1" applyFont="1" applyFill="1" applyBorder="1" applyAlignment="1">
      <alignment horizontal="center" vertical="center" wrapText="1"/>
    </xf>
    <xf numFmtId="43" fontId="1" fillId="0" borderId="24" xfId="158" applyNumberFormat="1" applyFont="1" applyFill="1" applyBorder="1" applyAlignment="1">
      <alignment horizontal="center" vertical="center" wrapText="1"/>
    </xf>
    <xf numFmtId="0" fontId="1" fillId="0" borderId="20" xfId="124" applyFont="1" applyBorder="1" applyAlignment="1">
      <alignment horizontal="center"/>
    </xf>
    <xf numFmtId="2" fontId="2" fillId="0" borderId="21" xfId="124" applyNumberFormat="1" applyFont="1" applyBorder="1" applyAlignment="1">
      <alignment horizontal="right"/>
    </xf>
    <xf numFmtId="2" fontId="2" fillId="0" borderId="25" xfId="124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horizontal="right" vertical="center" wrapText="1"/>
    </xf>
    <xf numFmtId="0" fontId="1" fillId="0" borderId="26" xfId="124" applyFont="1" applyBorder="1" applyAlignment="1">
      <alignment horizontal="center"/>
    </xf>
    <xf numFmtId="2" fontId="2" fillId="0" borderId="27" xfId="124" applyNumberFormat="1" applyFont="1" applyBorder="1" applyAlignment="1">
      <alignment horizontal="right"/>
    </xf>
    <xf numFmtId="2" fontId="2" fillId="0" borderId="28" xfId="124" applyNumberFormat="1" applyFont="1" applyBorder="1" applyAlignment="1">
      <alignment horizontal="right"/>
    </xf>
    <xf numFmtId="0" fontId="1" fillId="24" borderId="1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right" vertical="center" wrapText="1"/>
    </xf>
    <xf numFmtId="43" fontId="48" fillId="0" borderId="11" xfId="169" applyFont="1" applyFill="1" applyBorder="1" applyAlignment="1"/>
    <xf numFmtId="43" fontId="1" fillId="0" borderId="19" xfId="158" applyNumberFormat="1" applyFont="1" applyFill="1" applyBorder="1" applyAlignment="1">
      <alignment horizontal="right" wrapText="1"/>
    </xf>
    <xf numFmtId="43" fontId="1" fillId="0" borderId="19" xfId="158" applyNumberFormat="1" applyFont="1" applyFill="1" applyBorder="1" applyAlignment="1">
      <alignment horizontal="right" vertical="center" wrapText="1"/>
    </xf>
    <xf numFmtId="43" fontId="1" fillId="0" borderId="1" xfId="158" applyNumberFormat="1" applyFont="1" applyFill="1" applyBorder="1" applyAlignment="1">
      <alignment horizontal="right" vertical="center" wrapText="1"/>
    </xf>
    <xf numFmtId="43" fontId="1" fillId="24" borderId="1" xfId="158" applyNumberFormat="1" applyFont="1" applyFill="1" applyBorder="1" applyAlignment="1">
      <alignment horizontal="right" vertical="center"/>
    </xf>
    <xf numFmtId="43" fontId="1" fillId="24" borderId="1" xfId="158" applyNumberFormat="1" applyFont="1" applyFill="1" applyBorder="1" applyAlignment="1">
      <alignment horizontal="right" vertical="center" wrapText="1"/>
    </xf>
    <xf numFmtId="0" fontId="1" fillId="24" borderId="29" xfId="0" applyFont="1" applyFill="1" applyBorder="1" applyAlignment="1">
      <alignment horizontal="center"/>
    </xf>
    <xf numFmtId="0" fontId="1" fillId="0" borderId="30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/>
    </xf>
    <xf numFmtId="43" fontId="1" fillId="24" borderId="30" xfId="158" applyNumberFormat="1" applyFont="1" applyFill="1" applyBorder="1" applyAlignment="1">
      <alignment horizontal="center" vertical="center"/>
    </xf>
    <xf numFmtId="43" fontId="1" fillId="24" borderId="30" xfId="158" applyNumberFormat="1" applyFont="1" applyFill="1" applyBorder="1" applyAlignment="1">
      <alignment horizontal="right" vertical="center"/>
    </xf>
    <xf numFmtId="43" fontId="1" fillId="24" borderId="30" xfId="158" applyNumberFormat="1" applyFont="1" applyFill="1" applyBorder="1" applyAlignment="1">
      <alignment horizontal="right" vertical="center" wrapText="1"/>
    </xf>
    <xf numFmtId="43" fontId="1" fillId="0" borderId="30" xfId="158" applyNumberFormat="1" applyFont="1" applyFill="1" applyBorder="1" applyAlignment="1">
      <alignment horizontal="center" vertical="center" wrapText="1"/>
    </xf>
    <xf numFmtId="43" fontId="1" fillId="0" borderId="31" xfId="158" applyNumberFormat="1" applyFont="1" applyFill="1" applyBorder="1" applyAlignment="1">
      <alignment horizontal="center" vertical="center" wrapText="1"/>
    </xf>
    <xf numFmtId="43" fontId="45" fillId="0" borderId="0" xfId="0" applyNumberFormat="1" applyFont="1"/>
    <xf numFmtId="0" fontId="37" fillId="0" borderId="0" xfId="125" applyFont="1" applyAlignment="1">
      <alignment horizontal="center"/>
    </xf>
    <xf numFmtId="0" fontId="52" fillId="0" borderId="1" xfId="125" applyFont="1" applyBorder="1" applyAlignment="1">
      <alignment horizontal="right"/>
    </xf>
    <xf numFmtId="0" fontId="48" fillId="0" borderId="1" xfId="113" applyFont="1" applyBorder="1" applyAlignment="1">
      <alignment horizontal="center" vertical="top" wrapText="1"/>
    </xf>
    <xf numFmtId="0" fontId="30" fillId="0" borderId="0" xfId="113" applyFont="1" applyAlignment="1">
      <alignment horizontal="center"/>
    </xf>
    <xf numFmtId="0" fontId="48" fillId="0" borderId="1" xfId="113" applyFont="1" applyBorder="1" applyAlignment="1">
      <alignment horizontal="center"/>
    </xf>
    <xf numFmtId="0" fontId="2" fillId="0" borderId="0" xfId="0" applyFont="1" applyAlignment="1">
      <alignment horizontal="center"/>
    </xf>
    <xf numFmtId="0" fontId="33" fillId="0" borderId="17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2" fillId="0" borderId="27" xfId="124" applyFont="1" applyBorder="1" applyAlignment="1">
      <alignment horizontal="right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124" applyFont="1" applyBorder="1" applyAlignment="1">
      <alignment horizontal="right" wrapText="1"/>
    </xf>
  </cellXfs>
  <cellStyles count="170">
    <cellStyle name="20% - Accent1 2" xfId="2" xr:uid="{00000000-0005-0000-0000-000000000000}"/>
    <cellStyle name="20% - Accent1 3" xfId="131" xr:uid="{00000000-0005-0000-0000-000001000000}"/>
    <cellStyle name="20% - Accent2 2" xfId="3" xr:uid="{00000000-0005-0000-0000-000002000000}"/>
    <cellStyle name="20% - Accent2 3" xfId="132" xr:uid="{00000000-0005-0000-0000-000003000000}"/>
    <cellStyle name="20% - Accent3 2" xfId="4" xr:uid="{00000000-0005-0000-0000-000004000000}"/>
    <cellStyle name="20% - Accent3 3" xfId="133" xr:uid="{00000000-0005-0000-0000-000005000000}"/>
    <cellStyle name="20% - Accent4 2" xfId="5" xr:uid="{00000000-0005-0000-0000-000006000000}"/>
    <cellStyle name="20% - Accent4 3" xfId="134" xr:uid="{00000000-0005-0000-0000-000007000000}"/>
    <cellStyle name="20% - Accent5 2" xfId="6" xr:uid="{00000000-0005-0000-0000-000008000000}"/>
    <cellStyle name="20% - Accent5 3" xfId="135" xr:uid="{00000000-0005-0000-0000-000009000000}"/>
    <cellStyle name="20% - Accent6 2" xfId="7" xr:uid="{00000000-0005-0000-0000-00000A000000}"/>
    <cellStyle name="20% - Accent6 3" xfId="136" xr:uid="{00000000-0005-0000-0000-00000B000000}"/>
    <cellStyle name="40% - Accent1 2" xfId="8" xr:uid="{00000000-0005-0000-0000-00000C000000}"/>
    <cellStyle name="40% - Accent1 3" xfId="137" xr:uid="{00000000-0005-0000-0000-00000D000000}"/>
    <cellStyle name="40% - Accent2 2" xfId="9" xr:uid="{00000000-0005-0000-0000-00000E000000}"/>
    <cellStyle name="40% - Accent2 3" xfId="138" xr:uid="{00000000-0005-0000-0000-00000F000000}"/>
    <cellStyle name="40% - Accent3 2" xfId="10" xr:uid="{00000000-0005-0000-0000-000010000000}"/>
    <cellStyle name="40% - Accent3 3" xfId="139" xr:uid="{00000000-0005-0000-0000-000011000000}"/>
    <cellStyle name="40% - Accent4 2" xfId="11" xr:uid="{00000000-0005-0000-0000-000012000000}"/>
    <cellStyle name="40% - Accent4 3" xfId="140" xr:uid="{00000000-0005-0000-0000-000013000000}"/>
    <cellStyle name="40% - Accent5 2" xfId="12" xr:uid="{00000000-0005-0000-0000-000014000000}"/>
    <cellStyle name="40% - Accent5 3" xfId="141" xr:uid="{00000000-0005-0000-0000-000015000000}"/>
    <cellStyle name="40% - Accent6 2" xfId="13" xr:uid="{00000000-0005-0000-0000-000016000000}"/>
    <cellStyle name="40% - Accent6 3" xfId="142" xr:uid="{00000000-0005-0000-0000-000017000000}"/>
    <cellStyle name="60% - Accent1 2" xfId="14" xr:uid="{00000000-0005-0000-0000-000018000000}"/>
    <cellStyle name="60% - Accent1 3" xfId="143" xr:uid="{00000000-0005-0000-0000-000019000000}"/>
    <cellStyle name="60% - Accent2 2" xfId="15" xr:uid="{00000000-0005-0000-0000-00001A000000}"/>
    <cellStyle name="60% - Accent2 3" xfId="144" xr:uid="{00000000-0005-0000-0000-00001B000000}"/>
    <cellStyle name="60% - Accent3 2" xfId="16" xr:uid="{00000000-0005-0000-0000-00001C000000}"/>
    <cellStyle name="60% - Accent3 3" xfId="145" xr:uid="{00000000-0005-0000-0000-00001D000000}"/>
    <cellStyle name="60% - Accent4 2" xfId="17" xr:uid="{00000000-0005-0000-0000-00001E000000}"/>
    <cellStyle name="60% - Accent4 3" xfId="146" xr:uid="{00000000-0005-0000-0000-00001F000000}"/>
    <cellStyle name="60% - Accent5 2" xfId="18" xr:uid="{00000000-0005-0000-0000-000020000000}"/>
    <cellStyle name="60% - Accent5 3" xfId="147" xr:uid="{00000000-0005-0000-0000-000021000000}"/>
    <cellStyle name="60% - Accent6 2" xfId="19" xr:uid="{00000000-0005-0000-0000-000022000000}"/>
    <cellStyle name="60% - Accent6 3" xfId="148" xr:uid="{00000000-0005-0000-0000-000023000000}"/>
    <cellStyle name="Accent1 2" xfId="20" xr:uid="{00000000-0005-0000-0000-000024000000}"/>
    <cellStyle name="Accent1 3" xfId="149" xr:uid="{00000000-0005-0000-0000-000025000000}"/>
    <cellStyle name="Accent2 2" xfId="21" xr:uid="{00000000-0005-0000-0000-000026000000}"/>
    <cellStyle name="Accent2 3" xfId="150" xr:uid="{00000000-0005-0000-0000-000027000000}"/>
    <cellStyle name="Accent3 2" xfId="22" xr:uid="{00000000-0005-0000-0000-000028000000}"/>
    <cellStyle name="Accent3 3" xfId="151" xr:uid="{00000000-0005-0000-0000-000029000000}"/>
    <cellStyle name="Accent4 2" xfId="23" xr:uid="{00000000-0005-0000-0000-00002A000000}"/>
    <cellStyle name="Accent4 3" xfId="152" xr:uid="{00000000-0005-0000-0000-00002B000000}"/>
    <cellStyle name="Accent5 2" xfId="24" xr:uid="{00000000-0005-0000-0000-00002C000000}"/>
    <cellStyle name="Accent5 3" xfId="153" xr:uid="{00000000-0005-0000-0000-00002D000000}"/>
    <cellStyle name="Accent6 2" xfId="25" xr:uid="{00000000-0005-0000-0000-00002E000000}"/>
    <cellStyle name="Accent6 3" xfId="154" xr:uid="{00000000-0005-0000-0000-00002F000000}"/>
    <cellStyle name="Bad 2" xfId="26" xr:uid="{00000000-0005-0000-0000-000030000000}"/>
    <cellStyle name="Bad 3" xfId="155" xr:uid="{00000000-0005-0000-0000-000031000000}"/>
    <cellStyle name="Calculation 2" xfId="27" xr:uid="{00000000-0005-0000-0000-000032000000}"/>
    <cellStyle name="Calculation 3" xfId="156" xr:uid="{00000000-0005-0000-0000-000033000000}"/>
    <cellStyle name="Check Cell 2" xfId="28" xr:uid="{00000000-0005-0000-0000-000034000000}"/>
    <cellStyle name="Check Cell 3" xfId="157" xr:uid="{00000000-0005-0000-0000-000035000000}"/>
    <cellStyle name="Comma" xfId="169" builtinId="3"/>
    <cellStyle name="Comma 17" xfId="30" xr:uid="{00000000-0005-0000-0000-000037000000}"/>
    <cellStyle name="Comma 17 2" xfId="31" xr:uid="{00000000-0005-0000-0000-000038000000}"/>
    <cellStyle name="Comma 17 2 2" xfId="115" xr:uid="{00000000-0005-0000-0000-000039000000}"/>
    <cellStyle name="Comma 17 3" xfId="114" xr:uid="{00000000-0005-0000-0000-00003A000000}"/>
    <cellStyle name="Comma 18" xfId="32" xr:uid="{00000000-0005-0000-0000-00003B000000}"/>
    <cellStyle name="Comma 18 2" xfId="33" xr:uid="{00000000-0005-0000-0000-00003C000000}"/>
    <cellStyle name="Comma 18 2 2" xfId="117" xr:uid="{00000000-0005-0000-0000-00003D000000}"/>
    <cellStyle name="Comma 18 3" xfId="116" xr:uid="{00000000-0005-0000-0000-00003E000000}"/>
    <cellStyle name="Comma 19" xfId="34" xr:uid="{00000000-0005-0000-0000-00003F000000}"/>
    <cellStyle name="Comma 19 2" xfId="35" xr:uid="{00000000-0005-0000-0000-000040000000}"/>
    <cellStyle name="Comma 2" xfId="36" xr:uid="{00000000-0005-0000-0000-000041000000}"/>
    <cellStyle name="Comma 2 2" xfId="37" xr:uid="{00000000-0005-0000-0000-000042000000}"/>
    <cellStyle name="Comma 2 3" xfId="38" xr:uid="{00000000-0005-0000-0000-000043000000}"/>
    <cellStyle name="Comma 2 4" xfId="39" xr:uid="{00000000-0005-0000-0000-000044000000}"/>
    <cellStyle name="Comma 2 5" xfId="40" xr:uid="{00000000-0005-0000-0000-000045000000}"/>
    <cellStyle name="Comma 2 6" xfId="41" xr:uid="{00000000-0005-0000-0000-000046000000}"/>
    <cellStyle name="Comma 2 7" xfId="42" xr:uid="{00000000-0005-0000-0000-000047000000}"/>
    <cellStyle name="Comma 2 8" xfId="118" xr:uid="{00000000-0005-0000-0000-000048000000}"/>
    <cellStyle name="Comma 2 9" xfId="159" xr:uid="{00000000-0005-0000-0000-000049000000}"/>
    <cellStyle name="Comma 23" xfId="43" xr:uid="{00000000-0005-0000-0000-00004A000000}"/>
    <cellStyle name="Comma 23 2" xfId="119" xr:uid="{00000000-0005-0000-0000-00004B000000}"/>
    <cellStyle name="Comma 3" xfId="44" xr:uid="{00000000-0005-0000-0000-00004C000000}"/>
    <cellStyle name="Comma 4" xfId="29" xr:uid="{00000000-0005-0000-0000-00004D000000}"/>
    <cellStyle name="Comma 5" xfId="112" xr:uid="{00000000-0005-0000-0000-00004E000000}"/>
    <cellStyle name="Comma 6" xfId="158" xr:uid="{00000000-0005-0000-0000-00004F000000}"/>
    <cellStyle name="dataval1" xfId="167" xr:uid="{00000000-0005-0000-0000-000050000000}"/>
    <cellStyle name="Excel Built-in Normal" xfId="45" xr:uid="{00000000-0005-0000-0000-000051000000}"/>
    <cellStyle name="Explanatory Text 2" xfId="46" xr:uid="{00000000-0005-0000-0000-000052000000}"/>
    <cellStyle name="formulas" xfId="168" xr:uid="{00000000-0005-0000-0000-000053000000}"/>
    <cellStyle name="Good 2" xfId="47" xr:uid="{00000000-0005-0000-0000-000054000000}"/>
    <cellStyle name="Good 3" xfId="160" xr:uid="{00000000-0005-0000-0000-000055000000}"/>
    <cellStyle name="Heading 1 2" xfId="48" xr:uid="{00000000-0005-0000-0000-000056000000}"/>
    <cellStyle name="Heading 2 2" xfId="49" xr:uid="{00000000-0005-0000-0000-000057000000}"/>
    <cellStyle name="Heading 3 2" xfId="50" xr:uid="{00000000-0005-0000-0000-000058000000}"/>
    <cellStyle name="Heading 4 2" xfId="51" xr:uid="{00000000-0005-0000-0000-000059000000}"/>
    <cellStyle name="Input 2" xfId="52" xr:uid="{00000000-0005-0000-0000-00005A000000}"/>
    <cellStyle name="Input 3" xfId="161" xr:uid="{00000000-0005-0000-0000-00005B000000}"/>
    <cellStyle name="Linked Cell 2" xfId="53" xr:uid="{00000000-0005-0000-0000-00005C000000}"/>
    <cellStyle name="Neutral 2" xfId="54" xr:uid="{00000000-0005-0000-0000-00005D000000}"/>
    <cellStyle name="Neutral 3" xfId="162" xr:uid="{00000000-0005-0000-0000-00005E000000}"/>
    <cellStyle name="Normal" xfId="0" builtinId="0"/>
    <cellStyle name="Normal 10" xfId="55" xr:uid="{00000000-0005-0000-0000-000060000000}"/>
    <cellStyle name="Normal 10 2" xfId="56" xr:uid="{00000000-0005-0000-0000-000061000000}"/>
    <cellStyle name="Normal 10 3" xfId="57" xr:uid="{00000000-0005-0000-0000-000062000000}"/>
    <cellStyle name="Normal 11" xfId="58" xr:uid="{00000000-0005-0000-0000-000063000000}"/>
    <cellStyle name="Normal 11 2" xfId="59" xr:uid="{00000000-0005-0000-0000-000064000000}"/>
    <cellStyle name="Normal 11 2 2" xfId="120" xr:uid="{00000000-0005-0000-0000-000065000000}"/>
    <cellStyle name="Normal 11 3" xfId="60" xr:uid="{00000000-0005-0000-0000-000066000000}"/>
    <cellStyle name="Normal 11 3 2" xfId="121" xr:uid="{00000000-0005-0000-0000-000067000000}"/>
    <cellStyle name="Normal 11 4" xfId="61" xr:uid="{00000000-0005-0000-0000-000068000000}"/>
    <cellStyle name="Normal 11 4 2" xfId="122" xr:uid="{00000000-0005-0000-0000-000069000000}"/>
    <cellStyle name="Normal 11 5" xfId="62" xr:uid="{00000000-0005-0000-0000-00006A000000}"/>
    <cellStyle name="Normal 11 6" xfId="63" xr:uid="{00000000-0005-0000-0000-00006B000000}"/>
    <cellStyle name="Normal 11 7" xfId="64" xr:uid="{00000000-0005-0000-0000-00006C000000}"/>
    <cellStyle name="Normal 11 8" xfId="65" xr:uid="{00000000-0005-0000-0000-00006D000000}"/>
    <cellStyle name="Normal 11 9" xfId="113" xr:uid="{00000000-0005-0000-0000-00006E000000}"/>
    <cellStyle name="Normal 12" xfId="66" xr:uid="{00000000-0005-0000-0000-00006F000000}"/>
    <cellStyle name="Normal 12 2" xfId="67" xr:uid="{00000000-0005-0000-0000-000070000000}"/>
    <cellStyle name="Normal 12 3" xfId="68" xr:uid="{00000000-0005-0000-0000-000071000000}"/>
    <cellStyle name="Normal 13" xfId="1" xr:uid="{00000000-0005-0000-0000-000072000000}"/>
    <cellStyle name="Normal 14" xfId="111" xr:uid="{00000000-0005-0000-0000-000073000000}"/>
    <cellStyle name="Normal 15" xfId="127" xr:uid="{00000000-0005-0000-0000-000074000000}"/>
    <cellStyle name="Normal 15 2" xfId="69" xr:uid="{00000000-0005-0000-0000-000075000000}"/>
    <cellStyle name="Normal 16" xfId="70" xr:uid="{00000000-0005-0000-0000-000076000000}"/>
    <cellStyle name="Normal 16 2" xfId="71" xr:uid="{00000000-0005-0000-0000-000077000000}"/>
    <cellStyle name="Normal 17" xfId="72" xr:uid="{00000000-0005-0000-0000-000078000000}"/>
    <cellStyle name="Normal 17 2" xfId="73" xr:uid="{00000000-0005-0000-0000-000079000000}"/>
    <cellStyle name="Normal 17 3" xfId="74" xr:uid="{00000000-0005-0000-0000-00007A000000}"/>
    <cellStyle name="Normal 18 2" xfId="75" xr:uid="{00000000-0005-0000-0000-00007B000000}"/>
    <cellStyle name="Normal 19 2" xfId="76" xr:uid="{00000000-0005-0000-0000-00007C000000}"/>
    <cellStyle name="Normal 2" xfId="77" xr:uid="{00000000-0005-0000-0000-00007D000000}"/>
    <cellStyle name="Normal 2 2" xfId="78" xr:uid="{00000000-0005-0000-0000-00007E000000}"/>
    <cellStyle name="Normal 2 3" xfId="79" xr:uid="{00000000-0005-0000-0000-00007F000000}"/>
    <cellStyle name="Normal 2 3 2" xfId="80" xr:uid="{00000000-0005-0000-0000-000080000000}"/>
    <cellStyle name="Normal 2 3 3" xfId="123" xr:uid="{00000000-0005-0000-0000-000081000000}"/>
    <cellStyle name="Normal 2 4" xfId="81" xr:uid="{00000000-0005-0000-0000-000082000000}"/>
    <cellStyle name="Normal 2 5" xfId="82" xr:uid="{00000000-0005-0000-0000-000083000000}"/>
    <cellStyle name="Normal 2 6" xfId="83" xr:uid="{00000000-0005-0000-0000-000084000000}"/>
    <cellStyle name="Normal 2 7" xfId="84" xr:uid="{00000000-0005-0000-0000-000085000000}"/>
    <cellStyle name="Normal 2 8" xfId="128" xr:uid="{00000000-0005-0000-0000-000086000000}"/>
    <cellStyle name="Normal 20" xfId="85" xr:uid="{00000000-0005-0000-0000-000087000000}"/>
    <cellStyle name="Normal 22" xfId="86" xr:uid="{00000000-0005-0000-0000-000088000000}"/>
    <cellStyle name="Normal 22 2" xfId="87" xr:uid="{00000000-0005-0000-0000-000089000000}"/>
    <cellStyle name="Normal 3" xfId="88" xr:uid="{00000000-0005-0000-0000-00008A000000}"/>
    <cellStyle name="Normal 3 2" xfId="129" xr:uid="{00000000-0005-0000-0000-00008B000000}"/>
    <cellStyle name="Normal 3 3" xfId="89" xr:uid="{00000000-0005-0000-0000-00008C000000}"/>
    <cellStyle name="Normal 4" xfId="90" xr:uid="{00000000-0005-0000-0000-00008D000000}"/>
    <cellStyle name="Normal 5" xfId="91" xr:uid="{00000000-0005-0000-0000-00008E000000}"/>
    <cellStyle name="Normal 6" xfId="92" xr:uid="{00000000-0005-0000-0000-00008F000000}"/>
    <cellStyle name="Normal 6 2" xfId="93" xr:uid="{00000000-0005-0000-0000-000090000000}"/>
    <cellStyle name="Normal 6 3" xfId="94" xr:uid="{00000000-0005-0000-0000-000091000000}"/>
    <cellStyle name="Normal 7" xfId="95" xr:uid="{00000000-0005-0000-0000-000092000000}"/>
    <cellStyle name="Normal 7 2" xfId="96" xr:uid="{00000000-0005-0000-0000-000093000000}"/>
    <cellStyle name="Normal 7 3" xfId="97" xr:uid="{00000000-0005-0000-0000-000094000000}"/>
    <cellStyle name="Normal 8" xfId="98" xr:uid="{00000000-0005-0000-0000-000095000000}"/>
    <cellStyle name="Normal 8 2" xfId="99" xr:uid="{00000000-0005-0000-0000-000096000000}"/>
    <cellStyle name="Normal 8 3" xfId="100" xr:uid="{00000000-0005-0000-0000-000097000000}"/>
    <cellStyle name="Normal 9" xfId="101" xr:uid="{00000000-0005-0000-0000-000098000000}"/>
    <cellStyle name="Normal 9 2" xfId="102" xr:uid="{00000000-0005-0000-0000-000099000000}"/>
    <cellStyle name="Normal 9 3" xfId="103" xr:uid="{00000000-0005-0000-0000-00009A000000}"/>
    <cellStyle name="Normal_1. posma tāme" xfId="124" xr:uid="{00000000-0005-0000-0000-00009B000000}"/>
    <cellStyle name="Normal_Tāme 2" xfId="125" xr:uid="{00000000-0005-0000-0000-00009C000000}"/>
    <cellStyle name="Normalny_Arkusz1" xfId="163" xr:uid="{00000000-0005-0000-0000-00009D000000}"/>
    <cellStyle name="Note 2" xfId="104" xr:uid="{00000000-0005-0000-0000-00009E000000}"/>
    <cellStyle name="Note 3" xfId="164" xr:uid="{00000000-0005-0000-0000-00009F000000}"/>
    <cellStyle name="Output 2" xfId="105" xr:uid="{00000000-0005-0000-0000-0000A0000000}"/>
    <cellStyle name="Output 3" xfId="165" xr:uid="{00000000-0005-0000-0000-0000A1000000}"/>
    <cellStyle name="Parastais_adztame2" xfId="166" xr:uid="{00000000-0005-0000-0000-0000A2000000}"/>
    <cellStyle name="Stils 1" xfId="130" xr:uid="{00000000-0005-0000-0000-0000A3000000}"/>
    <cellStyle name="Style 1" xfId="106" xr:uid="{00000000-0005-0000-0000-0000A4000000}"/>
    <cellStyle name="Style 1 2" xfId="126" xr:uid="{00000000-0005-0000-0000-0000A5000000}"/>
    <cellStyle name="Title 2" xfId="107" xr:uid="{00000000-0005-0000-0000-0000A6000000}"/>
    <cellStyle name="Total 2" xfId="108" xr:uid="{00000000-0005-0000-0000-0000A7000000}"/>
    <cellStyle name="Warning Text 2" xfId="109" xr:uid="{00000000-0005-0000-0000-0000A8000000}"/>
    <cellStyle name="Обычный_2009-04-27_PED IESN" xfId="110" xr:uid="{00000000-0005-0000-0000-0000A9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18"/>
  <sheetViews>
    <sheetView tabSelected="1" zoomScale="85" zoomScaleNormal="85" workbookViewId="0">
      <selection activeCell="A9" sqref="A9"/>
    </sheetView>
  </sheetViews>
  <sheetFormatPr defaultRowHeight="12.75"/>
  <cols>
    <col min="1" max="1" width="9.28515625" style="12" customWidth="1"/>
    <col min="2" max="2" width="53.7109375" style="12" customWidth="1"/>
    <col min="3" max="3" width="20.7109375" style="12" customWidth="1"/>
    <col min="4" max="4" width="7.7109375" style="12" customWidth="1"/>
    <col min="5" max="5" width="12.140625" style="12" bestFit="1" customWidth="1"/>
    <col min="6" max="6" width="12" style="12" customWidth="1"/>
    <col min="7" max="7" width="9.28515625" style="12" customWidth="1"/>
    <col min="8" max="8" width="9.7109375" style="12" customWidth="1"/>
    <col min="9" max="9" width="9.28515625" style="12" customWidth="1"/>
    <col min="10" max="10" width="9.7109375" style="12" customWidth="1"/>
    <col min="11" max="11" width="11" style="12" customWidth="1"/>
    <col min="12" max="12" width="9.7109375" style="23" customWidth="1"/>
    <col min="13" max="13" width="9.5703125" style="23" customWidth="1"/>
    <col min="14" max="256" width="9.140625" style="23"/>
    <col min="257" max="257" width="6.7109375" style="23" customWidth="1"/>
    <col min="258" max="258" width="53.7109375" style="23" customWidth="1"/>
    <col min="259" max="259" width="20.7109375" style="23" customWidth="1"/>
    <col min="260" max="260" width="7.7109375" style="23" customWidth="1"/>
    <col min="261" max="261" width="12.140625" style="23" bestFit="1" customWidth="1"/>
    <col min="262" max="262" width="12" style="23" customWidth="1"/>
    <col min="263" max="263" width="9.28515625" style="23" customWidth="1"/>
    <col min="264" max="264" width="9.7109375" style="23" customWidth="1"/>
    <col min="265" max="265" width="9.28515625" style="23" customWidth="1"/>
    <col min="266" max="266" width="9.7109375" style="23" customWidth="1"/>
    <col min="267" max="267" width="11" style="23" customWidth="1"/>
    <col min="268" max="268" width="9.7109375" style="23" customWidth="1"/>
    <col min="269" max="269" width="9.5703125" style="23" customWidth="1"/>
    <col min="270" max="512" width="9.140625" style="23"/>
    <col min="513" max="513" width="6.7109375" style="23" customWidth="1"/>
    <col min="514" max="514" width="53.7109375" style="23" customWidth="1"/>
    <col min="515" max="515" width="20.7109375" style="23" customWidth="1"/>
    <col min="516" max="516" width="7.7109375" style="23" customWidth="1"/>
    <col min="517" max="517" width="12.140625" style="23" bestFit="1" customWidth="1"/>
    <col min="518" max="518" width="12" style="23" customWidth="1"/>
    <col min="519" max="519" width="9.28515625" style="23" customWidth="1"/>
    <col min="520" max="520" width="9.7109375" style="23" customWidth="1"/>
    <col min="521" max="521" width="9.28515625" style="23" customWidth="1"/>
    <col min="522" max="522" width="9.7109375" style="23" customWidth="1"/>
    <col min="523" max="523" width="11" style="23" customWidth="1"/>
    <col min="524" max="524" width="9.7109375" style="23" customWidth="1"/>
    <col min="525" max="525" width="9.5703125" style="23" customWidth="1"/>
    <col min="526" max="768" width="9.140625" style="23"/>
    <col min="769" max="769" width="6.7109375" style="23" customWidth="1"/>
    <col min="770" max="770" width="53.7109375" style="23" customWidth="1"/>
    <col min="771" max="771" width="20.7109375" style="23" customWidth="1"/>
    <col min="772" max="772" width="7.7109375" style="23" customWidth="1"/>
    <col min="773" max="773" width="12.140625" style="23" bestFit="1" customWidth="1"/>
    <col min="774" max="774" width="12" style="23" customWidth="1"/>
    <col min="775" max="775" width="9.28515625" style="23" customWidth="1"/>
    <col min="776" max="776" width="9.7109375" style="23" customWidth="1"/>
    <col min="777" max="777" width="9.28515625" style="23" customWidth="1"/>
    <col min="778" max="778" width="9.7109375" style="23" customWidth="1"/>
    <col min="779" max="779" width="11" style="23" customWidth="1"/>
    <col min="780" max="780" width="9.7109375" style="23" customWidth="1"/>
    <col min="781" max="781" width="9.5703125" style="23" customWidth="1"/>
    <col min="782" max="1024" width="9.140625" style="23"/>
    <col min="1025" max="1025" width="6.7109375" style="23" customWidth="1"/>
    <col min="1026" max="1026" width="53.7109375" style="23" customWidth="1"/>
    <col min="1027" max="1027" width="20.7109375" style="23" customWidth="1"/>
    <col min="1028" max="1028" width="7.7109375" style="23" customWidth="1"/>
    <col min="1029" max="1029" width="12.140625" style="23" bestFit="1" customWidth="1"/>
    <col min="1030" max="1030" width="12" style="23" customWidth="1"/>
    <col min="1031" max="1031" width="9.28515625" style="23" customWidth="1"/>
    <col min="1032" max="1032" width="9.7109375" style="23" customWidth="1"/>
    <col min="1033" max="1033" width="9.28515625" style="23" customWidth="1"/>
    <col min="1034" max="1034" width="9.7109375" style="23" customWidth="1"/>
    <col min="1035" max="1035" width="11" style="23" customWidth="1"/>
    <col min="1036" max="1036" width="9.7109375" style="23" customWidth="1"/>
    <col min="1037" max="1037" width="9.5703125" style="23" customWidth="1"/>
    <col min="1038" max="1280" width="9.140625" style="23"/>
    <col min="1281" max="1281" width="6.7109375" style="23" customWidth="1"/>
    <col min="1282" max="1282" width="53.7109375" style="23" customWidth="1"/>
    <col min="1283" max="1283" width="20.7109375" style="23" customWidth="1"/>
    <col min="1284" max="1284" width="7.7109375" style="23" customWidth="1"/>
    <col min="1285" max="1285" width="12.140625" style="23" bestFit="1" customWidth="1"/>
    <col min="1286" max="1286" width="12" style="23" customWidth="1"/>
    <col min="1287" max="1287" width="9.28515625" style="23" customWidth="1"/>
    <col min="1288" max="1288" width="9.7109375" style="23" customWidth="1"/>
    <col min="1289" max="1289" width="9.28515625" style="23" customWidth="1"/>
    <col min="1290" max="1290" width="9.7109375" style="23" customWidth="1"/>
    <col min="1291" max="1291" width="11" style="23" customWidth="1"/>
    <col min="1292" max="1292" width="9.7109375" style="23" customWidth="1"/>
    <col min="1293" max="1293" width="9.5703125" style="23" customWidth="1"/>
    <col min="1294" max="1536" width="9.140625" style="23"/>
    <col min="1537" max="1537" width="6.7109375" style="23" customWidth="1"/>
    <col min="1538" max="1538" width="53.7109375" style="23" customWidth="1"/>
    <col min="1539" max="1539" width="20.7109375" style="23" customWidth="1"/>
    <col min="1540" max="1540" width="7.7109375" style="23" customWidth="1"/>
    <col min="1541" max="1541" width="12.140625" style="23" bestFit="1" customWidth="1"/>
    <col min="1542" max="1542" width="12" style="23" customWidth="1"/>
    <col min="1543" max="1543" width="9.28515625" style="23" customWidth="1"/>
    <col min="1544" max="1544" width="9.7109375" style="23" customWidth="1"/>
    <col min="1545" max="1545" width="9.28515625" style="23" customWidth="1"/>
    <col min="1546" max="1546" width="9.7109375" style="23" customWidth="1"/>
    <col min="1547" max="1547" width="11" style="23" customWidth="1"/>
    <col min="1548" max="1548" width="9.7109375" style="23" customWidth="1"/>
    <col min="1549" max="1549" width="9.5703125" style="23" customWidth="1"/>
    <col min="1550" max="1792" width="9.140625" style="23"/>
    <col min="1793" max="1793" width="6.7109375" style="23" customWidth="1"/>
    <col min="1794" max="1794" width="53.7109375" style="23" customWidth="1"/>
    <col min="1795" max="1795" width="20.7109375" style="23" customWidth="1"/>
    <col min="1796" max="1796" width="7.7109375" style="23" customWidth="1"/>
    <col min="1797" max="1797" width="12.140625" style="23" bestFit="1" customWidth="1"/>
    <col min="1798" max="1798" width="12" style="23" customWidth="1"/>
    <col min="1799" max="1799" width="9.28515625" style="23" customWidth="1"/>
    <col min="1800" max="1800" width="9.7109375" style="23" customWidth="1"/>
    <col min="1801" max="1801" width="9.28515625" style="23" customWidth="1"/>
    <col min="1802" max="1802" width="9.7109375" style="23" customWidth="1"/>
    <col min="1803" max="1803" width="11" style="23" customWidth="1"/>
    <col min="1804" max="1804" width="9.7109375" style="23" customWidth="1"/>
    <col min="1805" max="1805" width="9.5703125" style="23" customWidth="1"/>
    <col min="1806" max="2048" width="9.140625" style="23"/>
    <col min="2049" max="2049" width="6.7109375" style="23" customWidth="1"/>
    <col min="2050" max="2050" width="53.7109375" style="23" customWidth="1"/>
    <col min="2051" max="2051" width="20.7109375" style="23" customWidth="1"/>
    <col min="2052" max="2052" width="7.7109375" style="23" customWidth="1"/>
    <col min="2053" max="2053" width="12.140625" style="23" bestFit="1" customWidth="1"/>
    <col min="2054" max="2054" width="12" style="23" customWidth="1"/>
    <col min="2055" max="2055" width="9.28515625" style="23" customWidth="1"/>
    <col min="2056" max="2056" width="9.7109375" style="23" customWidth="1"/>
    <col min="2057" max="2057" width="9.28515625" style="23" customWidth="1"/>
    <col min="2058" max="2058" width="9.7109375" style="23" customWidth="1"/>
    <col min="2059" max="2059" width="11" style="23" customWidth="1"/>
    <col min="2060" max="2060" width="9.7109375" style="23" customWidth="1"/>
    <col min="2061" max="2061" width="9.5703125" style="23" customWidth="1"/>
    <col min="2062" max="2304" width="9.140625" style="23"/>
    <col min="2305" max="2305" width="6.7109375" style="23" customWidth="1"/>
    <col min="2306" max="2306" width="53.7109375" style="23" customWidth="1"/>
    <col min="2307" max="2307" width="20.7109375" style="23" customWidth="1"/>
    <col min="2308" max="2308" width="7.7109375" style="23" customWidth="1"/>
    <col min="2309" max="2309" width="12.140625" style="23" bestFit="1" customWidth="1"/>
    <col min="2310" max="2310" width="12" style="23" customWidth="1"/>
    <col min="2311" max="2311" width="9.28515625" style="23" customWidth="1"/>
    <col min="2312" max="2312" width="9.7109375" style="23" customWidth="1"/>
    <col min="2313" max="2313" width="9.28515625" style="23" customWidth="1"/>
    <col min="2314" max="2314" width="9.7109375" style="23" customWidth="1"/>
    <col min="2315" max="2315" width="11" style="23" customWidth="1"/>
    <col min="2316" max="2316" width="9.7109375" style="23" customWidth="1"/>
    <col min="2317" max="2317" width="9.5703125" style="23" customWidth="1"/>
    <col min="2318" max="2560" width="9.140625" style="23"/>
    <col min="2561" max="2561" width="6.7109375" style="23" customWidth="1"/>
    <col min="2562" max="2562" width="53.7109375" style="23" customWidth="1"/>
    <col min="2563" max="2563" width="20.7109375" style="23" customWidth="1"/>
    <col min="2564" max="2564" width="7.7109375" style="23" customWidth="1"/>
    <col min="2565" max="2565" width="12.140625" style="23" bestFit="1" customWidth="1"/>
    <col min="2566" max="2566" width="12" style="23" customWidth="1"/>
    <col min="2567" max="2567" width="9.28515625" style="23" customWidth="1"/>
    <col min="2568" max="2568" width="9.7109375" style="23" customWidth="1"/>
    <col min="2569" max="2569" width="9.28515625" style="23" customWidth="1"/>
    <col min="2570" max="2570" width="9.7109375" style="23" customWidth="1"/>
    <col min="2571" max="2571" width="11" style="23" customWidth="1"/>
    <col min="2572" max="2572" width="9.7109375" style="23" customWidth="1"/>
    <col min="2573" max="2573" width="9.5703125" style="23" customWidth="1"/>
    <col min="2574" max="2816" width="9.140625" style="23"/>
    <col min="2817" max="2817" width="6.7109375" style="23" customWidth="1"/>
    <col min="2818" max="2818" width="53.7109375" style="23" customWidth="1"/>
    <col min="2819" max="2819" width="20.7109375" style="23" customWidth="1"/>
    <col min="2820" max="2820" width="7.7109375" style="23" customWidth="1"/>
    <col min="2821" max="2821" width="12.140625" style="23" bestFit="1" customWidth="1"/>
    <col min="2822" max="2822" width="12" style="23" customWidth="1"/>
    <col min="2823" max="2823" width="9.28515625" style="23" customWidth="1"/>
    <col min="2824" max="2824" width="9.7109375" style="23" customWidth="1"/>
    <col min="2825" max="2825" width="9.28515625" style="23" customWidth="1"/>
    <col min="2826" max="2826" width="9.7109375" style="23" customWidth="1"/>
    <col min="2827" max="2827" width="11" style="23" customWidth="1"/>
    <col min="2828" max="2828" width="9.7109375" style="23" customWidth="1"/>
    <col min="2829" max="2829" width="9.5703125" style="23" customWidth="1"/>
    <col min="2830" max="3072" width="9.140625" style="23"/>
    <col min="3073" max="3073" width="6.7109375" style="23" customWidth="1"/>
    <col min="3074" max="3074" width="53.7109375" style="23" customWidth="1"/>
    <col min="3075" max="3075" width="20.7109375" style="23" customWidth="1"/>
    <col min="3076" max="3076" width="7.7109375" style="23" customWidth="1"/>
    <col min="3077" max="3077" width="12.140625" style="23" bestFit="1" customWidth="1"/>
    <col min="3078" max="3078" width="12" style="23" customWidth="1"/>
    <col min="3079" max="3079" width="9.28515625" style="23" customWidth="1"/>
    <col min="3080" max="3080" width="9.7109375" style="23" customWidth="1"/>
    <col min="3081" max="3081" width="9.28515625" style="23" customWidth="1"/>
    <col min="3082" max="3082" width="9.7109375" style="23" customWidth="1"/>
    <col min="3083" max="3083" width="11" style="23" customWidth="1"/>
    <col min="3084" max="3084" width="9.7109375" style="23" customWidth="1"/>
    <col min="3085" max="3085" width="9.5703125" style="23" customWidth="1"/>
    <col min="3086" max="3328" width="9.140625" style="23"/>
    <col min="3329" max="3329" width="6.7109375" style="23" customWidth="1"/>
    <col min="3330" max="3330" width="53.7109375" style="23" customWidth="1"/>
    <col min="3331" max="3331" width="20.7109375" style="23" customWidth="1"/>
    <col min="3332" max="3332" width="7.7109375" style="23" customWidth="1"/>
    <col min="3333" max="3333" width="12.140625" style="23" bestFit="1" customWidth="1"/>
    <col min="3334" max="3334" width="12" style="23" customWidth="1"/>
    <col min="3335" max="3335" width="9.28515625" style="23" customWidth="1"/>
    <col min="3336" max="3336" width="9.7109375" style="23" customWidth="1"/>
    <col min="3337" max="3337" width="9.28515625" style="23" customWidth="1"/>
    <col min="3338" max="3338" width="9.7109375" style="23" customWidth="1"/>
    <col min="3339" max="3339" width="11" style="23" customWidth="1"/>
    <col min="3340" max="3340" width="9.7109375" style="23" customWidth="1"/>
    <col min="3341" max="3341" width="9.5703125" style="23" customWidth="1"/>
    <col min="3342" max="3584" width="9.140625" style="23"/>
    <col min="3585" max="3585" width="6.7109375" style="23" customWidth="1"/>
    <col min="3586" max="3586" width="53.7109375" style="23" customWidth="1"/>
    <col min="3587" max="3587" width="20.7109375" style="23" customWidth="1"/>
    <col min="3588" max="3588" width="7.7109375" style="23" customWidth="1"/>
    <col min="3589" max="3589" width="12.140625" style="23" bestFit="1" customWidth="1"/>
    <col min="3590" max="3590" width="12" style="23" customWidth="1"/>
    <col min="3591" max="3591" width="9.28515625" style="23" customWidth="1"/>
    <col min="3592" max="3592" width="9.7109375" style="23" customWidth="1"/>
    <col min="3593" max="3593" width="9.28515625" style="23" customWidth="1"/>
    <col min="3594" max="3594" width="9.7109375" style="23" customWidth="1"/>
    <col min="3595" max="3595" width="11" style="23" customWidth="1"/>
    <col min="3596" max="3596" width="9.7109375" style="23" customWidth="1"/>
    <col min="3597" max="3597" width="9.5703125" style="23" customWidth="1"/>
    <col min="3598" max="3840" width="9.140625" style="23"/>
    <col min="3841" max="3841" width="6.7109375" style="23" customWidth="1"/>
    <col min="3842" max="3842" width="53.7109375" style="23" customWidth="1"/>
    <col min="3843" max="3843" width="20.7109375" style="23" customWidth="1"/>
    <col min="3844" max="3844" width="7.7109375" style="23" customWidth="1"/>
    <col min="3845" max="3845" width="12.140625" style="23" bestFit="1" customWidth="1"/>
    <col min="3846" max="3846" width="12" style="23" customWidth="1"/>
    <col min="3847" max="3847" width="9.28515625" style="23" customWidth="1"/>
    <col min="3848" max="3848" width="9.7109375" style="23" customWidth="1"/>
    <col min="3849" max="3849" width="9.28515625" style="23" customWidth="1"/>
    <col min="3850" max="3850" width="9.7109375" style="23" customWidth="1"/>
    <col min="3851" max="3851" width="11" style="23" customWidth="1"/>
    <col min="3852" max="3852" width="9.7109375" style="23" customWidth="1"/>
    <col min="3853" max="3853" width="9.5703125" style="23" customWidth="1"/>
    <col min="3854" max="4096" width="9.140625" style="23"/>
    <col min="4097" max="4097" width="6.7109375" style="23" customWidth="1"/>
    <col min="4098" max="4098" width="53.7109375" style="23" customWidth="1"/>
    <col min="4099" max="4099" width="20.7109375" style="23" customWidth="1"/>
    <col min="4100" max="4100" width="7.7109375" style="23" customWidth="1"/>
    <col min="4101" max="4101" width="12.140625" style="23" bestFit="1" customWidth="1"/>
    <col min="4102" max="4102" width="12" style="23" customWidth="1"/>
    <col min="4103" max="4103" width="9.28515625" style="23" customWidth="1"/>
    <col min="4104" max="4104" width="9.7109375" style="23" customWidth="1"/>
    <col min="4105" max="4105" width="9.28515625" style="23" customWidth="1"/>
    <col min="4106" max="4106" width="9.7109375" style="23" customWidth="1"/>
    <col min="4107" max="4107" width="11" style="23" customWidth="1"/>
    <col min="4108" max="4108" width="9.7109375" style="23" customWidth="1"/>
    <col min="4109" max="4109" width="9.5703125" style="23" customWidth="1"/>
    <col min="4110" max="4352" width="9.140625" style="23"/>
    <col min="4353" max="4353" width="6.7109375" style="23" customWidth="1"/>
    <col min="4354" max="4354" width="53.7109375" style="23" customWidth="1"/>
    <col min="4355" max="4355" width="20.7109375" style="23" customWidth="1"/>
    <col min="4356" max="4356" width="7.7109375" style="23" customWidth="1"/>
    <col min="4357" max="4357" width="12.140625" style="23" bestFit="1" customWidth="1"/>
    <col min="4358" max="4358" width="12" style="23" customWidth="1"/>
    <col min="4359" max="4359" width="9.28515625" style="23" customWidth="1"/>
    <col min="4360" max="4360" width="9.7109375" style="23" customWidth="1"/>
    <col min="4361" max="4361" width="9.28515625" style="23" customWidth="1"/>
    <col min="4362" max="4362" width="9.7109375" style="23" customWidth="1"/>
    <col min="4363" max="4363" width="11" style="23" customWidth="1"/>
    <col min="4364" max="4364" width="9.7109375" style="23" customWidth="1"/>
    <col min="4365" max="4365" width="9.5703125" style="23" customWidth="1"/>
    <col min="4366" max="4608" width="9.140625" style="23"/>
    <col min="4609" max="4609" width="6.7109375" style="23" customWidth="1"/>
    <col min="4610" max="4610" width="53.7109375" style="23" customWidth="1"/>
    <col min="4611" max="4611" width="20.7109375" style="23" customWidth="1"/>
    <col min="4612" max="4612" width="7.7109375" style="23" customWidth="1"/>
    <col min="4613" max="4613" width="12.140625" style="23" bestFit="1" customWidth="1"/>
    <col min="4614" max="4614" width="12" style="23" customWidth="1"/>
    <col min="4615" max="4615" width="9.28515625" style="23" customWidth="1"/>
    <col min="4616" max="4616" width="9.7109375" style="23" customWidth="1"/>
    <col min="4617" max="4617" width="9.28515625" style="23" customWidth="1"/>
    <col min="4618" max="4618" width="9.7109375" style="23" customWidth="1"/>
    <col min="4619" max="4619" width="11" style="23" customWidth="1"/>
    <col min="4620" max="4620" width="9.7109375" style="23" customWidth="1"/>
    <col min="4621" max="4621" width="9.5703125" style="23" customWidth="1"/>
    <col min="4622" max="4864" width="9.140625" style="23"/>
    <col min="4865" max="4865" width="6.7109375" style="23" customWidth="1"/>
    <col min="4866" max="4866" width="53.7109375" style="23" customWidth="1"/>
    <col min="4867" max="4867" width="20.7109375" style="23" customWidth="1"/>
    <col min="4868" max="4868" width="7.7109375" style="23" customWidth="1"/>
    <col min="4869" max="4869" width="12.140625" style="23" bestFit="1" customWidth="1"/>
    <col min="4870" max="4870" width="12" style="23" customWidth="1"/>
    <col min="4871" max="4871" width="9.28515625" style="23" customWidth="1"/>
    <col min="4872" max="4872" width="9.7109375" style="23" customWidth="1"/>
    <col min="4873" max="4873" width="9.28515625" style="23" customWidth="1"/>
    <col min="4874" max="4874" width="9.7109375" style="23" customWidth="1"/>
    <col min="4875" max="4875" width="11" style="23" customWidth="1"/>
    <col min="4876" max="4876" width="9.7109375" style="23" customWidth="1"/>
    <col min="4877" max="4877" width="9.5703125" style="23" customWidth="1"/>
    <col min="4878" max="5120" width="9.140625" style="23"/>
    <col min="5121" max="5121" width="6.7109375" style="23" customWidth="1"/>
    <col min="5122" max="5122" width="53.7109375" style="23" customWidth="1"/>
    <col min="5123" max="5123" width="20.7109375" style="23" customWidth="1"/>
    <col min="5124" max="5124" width="7.7109375" style="23" customWidth="1"/>
    <col min="5125" max="5125" width="12.140625" style="23" bestFit="1" customWidth="1"/>
    <col min="5126" max="5126" width="12" style="23" customWidth="1"/>
    <col min="5127" max="5127" width="9.28515625" style="23" customWidth="1"/>
    <col min="5128" max="5128" width="9.7109375" style="23" customWidth="1"/>
    <col min="5129" max="5129" width="9.28515625" style="23" customWidth="1"/>
    <col min="5130" max="5130" width="9.7109375" style="23" customWidth="1"/>
    <col min="5131" max="5131" width="11" style="23" customWidth="1"/>
    <col min="5132" max="5132" width="9.7109375" style="23" customWidth="1"/>
    <col min="5133" max="5133" width="9.5703125" style="23" customWidth="1"/>
    <col min="5134" max="5376" width="9.140625" style="23"/>
    <col min="5377" max="5377" width="6.7109375" style="23" customWidth="1"/>
    <col min="5378" max="5378" width="53.7109375" style="23" customWidth="1"/>
    <col min="5379" max="5379" width="20.7109375" style="23" customWidth="1"/>
    <col min="5380" max="5380" width="7.7109375" style="23" customWidth="1"/>
    <col min="5381" max="5381" width="12.140625" style="23" bestFit="1" customWidth="1"/>
    <col min="5382" max="5382" width="12" style="23" customWidth="1"/>
    <col min="5383" max="5383" width="9.28515625" style="23" customWidth="1"/>
    <col min="5384" max="5384" width="9.7109375" style="23" customWidth="1"/>
    <col min="5385" max="5385" width="9.28515625" style="23" customWidth="1"/>
    <col min="5386" max="5386" width="9.7109375" style="23" customWidth="1"/>
    <col min="5387" max="5387" width="11" style="23" customWidth="1"/>
    <col min="5388" max="5388" width="9.7109375" style="23" customWidth="1"/>
    <col min="5389" max="5389" width="9.5703125" style="23" customWidth="1"/>
    <col min="5390" max="5632" width="9.140625" style="23"/>
    <col min="5633" max="5633" width="6.7109375" style="23" customWidth="1"/>
    <col min="5634" max="5634" width="53.7109375" style="23" customWidth="1"/>
    <col min="5635" max="5635" width="20.7109375" style="23" customWidth="1"/>
    <col min="5636" max="5636" width="7.7109375" style="23" customWidth="1"/>
    <col min="5637" max="5637" width="12.140625" style="23" bestFit="1" customWidth="1"/>
    <col min="5638" max="5638" width="12" style="23" customWidth="1"/>
    <col min="5639" max="5639" width="9.28515625" style="23" customWidth="1"/>
    <col min="5640" max="5640" width="9.7109375" style="23" customWidth="1"/>
    <col min="5641" max="5641" width="9.28515625" style="23" customWidth="1"/>
    <col min="5642" max="5642" width="9.7109375" style="23" customWidth="1"/>
    <col min="5643" max="5643" width="11" style="23" customWidth="1"/>
    <col min="5644" max="5644" width="9.7109375" style="23" customWidth="1"/>
    <col min="5645" max="5645" width="9.5703125" style="23" customWidth="1"/>
    <col min="5646" max="5888" width="9.140625" style="23"/>
    <col min="5889" max="5889" width="6.7109375" style="23" customWidth="1"/>
    <col min="5890" max="5890" width="53.7109375" style="23" customWidth="1"/>
    <col min="5891" max="5891" width="20.7109375" style="23" customWidth="1"/>
    <col min="5892" max="5892" width="7.7109375" style="23" customWidth="1"/>
    <col min="5893" max="5893" width="12.140625" style="23" bestFit="1" customWidth="1"/>
    <col min="5894" max="5894" width="12" style="23" customWidth="1"/>
    <col min="5895" max="5895" width="9.28515625" style="23" customWidth="1"/>
    <col min="5896" max="5896" width="9.7109375" style="23" customWidth="1"/>
    <col min="5897" max="5897" width="9.28515625" style="23" customWidth="1"/>
    <col min="5898" max="5898" width="9.7109375" style="23" customWidth="1"/>
    <col min="5899" max="5899" width="11" style="23" customWidth="1"/>
    <col min="5900" max="5900" width="9.7109375" style="23" customWidth="1"/>
    <col min="5901" max="5901" width="9.5703125" style="23" customWidth="1"/>
    <col min="5902" max="6144" width="9.140625" style="23"/>
    <col min="6145" max="6145" width="6.7109375" style="23" customWidth="1"/>
    <col min="6146" max="6146" width="53.7109375" style="23" customWidth="1"/>
    <col min="6147" max="6147" width="20.7109375" style="23" customWidth="1"/>
    <col min="6148" max="6148" width="7.7109375" style="23" customWidth="1"/>
    <col min="6149" max="6149" width="12.140625" style="23" bestFit="1" customWidth="1"/>
    <col min="6150" max="6150" width="12" style="23" customWidth="1"/>
    <col min="6151" max="6151" width="9.28515625" style="23" customWidth="1"/>
    <col min="6152" max="6152" width="9.7109375" style="23" customWidth="1"/>
    <col min="6153" max="6153" width="9.28515625" style="23" customWidth="1"/>
    <col min="6154" max="6154" width="9.7109375" style="23" customWidth="1"/>
    <col min="6155" max="6155" width="11" style="23" customWidth="1"/>
    <col min="6156" max="6156" width="9.7109375" style="23" customWidth="1"/>
    <col min="6157" max="6157" width="9.5703125" style="23" customWidth="1"/>
    <col min="6158" max="6400" width="9.140625" style="23"/>
    <col min="6401" max="6401" width="6.7109375" style="23" customWidth="1"/>
    <col min="6402" max="6402" width="53.7109375" style="23" customWidth="1"/>
    <col min="6403" max="6403" width="20.7109375" style="23" customWidth="1"/>
    <col min="6404" max="6404" width="7.7109375" style="23" customWidth="1"/>
    <col min="6405" max="6405" width="12.140625" style="23" bestFit="1" customWidth="1"/>
    <col min="6406" max="6406" width="12" style="23" customWidth="1"/>
    <col min="6407" max="6407" width="9.28515625" style="23" customWidth="1"/>
    <col min="6408" max="6408" width="9.7109375" style="23" customWidth="1"/>
    <col min="6409" max="6409" width="9.28515625" style="23" customWidth="1"/>
    <col min="6410" max="6410" width="9.7109375" style="23" customWidth="1"/>
    <col min="6411" max="6411" width="11" style="23" customWidth="1"/>
    <col min="6412" max="6412" width="9.7109375" style="23" customWidth="1"/>
    <col min="6413" max="6413" width="9.5703125" style="23" customWidth="1"/>
    <col min="6414" max="6656" width="9.140625" style="23"/>
    <col min="6657" max="6657" width="6.7109375" style="23" customWidth="1"/>
    <col min="6658" max="6658" width="53.7109375" style="23" customWidth="1"/>
    <col min="6659" max="6659" width="20.7109375" style="23" customWidth="1"/>
    <col min="6660" max="6660" width="7.7109375" style="23" customWidth="1"/>
    <col min="6661" max="6661" width="12.140625" style="23" bestFit="1" customWidth="1"/>
    <col min="6662" max="6662" width="12" style="23" customWidth="1"/>
    <col min="6663" max="6663" width="9.28515625" style="23" customWidth="1"/>
    <col min="6664" max="6664" width="9.7109375" style="23" customWidth="1"/>
    <col min="6665" max="6665" width="9.28515625" style="23" customWidth="1"/>
    <col min="6666" max="6666" width="9.7109375" style="23" customWidth="1"/>
    <col min="6667" max="6667" width="11" style="23" customWidth="1"/>
    <col min="6668" max="6668" width="9.7109375" style="23" customWidth="1"/>
    <col min="6669" max="6669" width="9.5703125" style="23" customWidth="1"/>
    <col min="6670" max="6912" width="9.140625" style="23"/>
    <col min="6913" max="6913" width="6.7109375" style="23" customWidth="1"/>
    <col min="6914" max="6914" width="53.7109375" style="23" customWidth="1"/>
    <col min="6915" max="6915" width="20.7109375" style="23" customWidth="1"/>
    <col min="6916" max="6916" width="7.7109375" style="23" customWidth="1"/>
    <col min="6917" max="6917" width="12.140625" style="23" bestFit="1" customWidth="1"/>
    <col min="6918" max="6918" width="12" style="23" customWidth="1"/>
    <col min="6919" max="6919" width="9.28515625" style="23" customWidth="1"/>
    <col min="6920" max="6920" width="9.7109375" style="23" customWidth="1"/>
    <col min="6921" max="6921" width="9.28515625" style="23" customWidth="1"/>
    <col min="6922" max="6922" width="9.7109375" style="23" customWidth="1"/>
    <col min="6923" max="6923" width="11" style="23" customWidth="1"/>
    <col min="6924" max="6924" width="9.7109375" style="23" customWidth="1"/>
    <col min="6925" max="6925" width="9.5703125" style="23" customWidth="1"/>
    <col min="6926" max="7168" width="9.140625" style="23"/>
    <col min="7169" max="7169" width="6.7109375" style="23" customWidth="1"/>
    <col min="7170" max="7170" width="53.7109375" style="23" customWidth="1"/>
    <col min="7171" max="7171" width="20.7109375" style="23" customWidth="1"/>
    <col min="7172" max="7172" width="7.7109375" style="23" customWidth="1"/>
    <col min="7173" max="7173" width="12.140625" style="23" bestFit="1" customWidth="1"/>
    <col min="7174" max="7174" width="12" style="23" customWidth="1"/>
    <col min="7175" max="7175" width="9.28515625" style="23" customWidth="1"/>
    <col min="7176" max="7176" width="9.7109375" style="23" customWidth="1"/>
    <col min="7177" max="7177" width="9.28515625" style="23" customWidth="1"/>
    <col min="7178" max="7178" width="9.7109375" style="23" customWidth="1"/>
    <col min="7179" max="7179" width="11" style="23" customWidth="1"/>
    <col min="7180" max="7180" width="9.7109375" style="23" customWidth="1"/>
    <col min="7181" max="7181" width="9.5703125" style="23" customWidth="1"/>
    <col min="7182" max="7424" width="9.140625" style="23"/>
    <col min="7425" max="7425" width="6.7109375" style="23" customWidth="1"/>
    <col min="7426" max="7426" width="53.7109375" style="23" customWidth="1"/>
    <col min="7427" max="7427" width="20.7109375" style="23" customWidth="1"/>
    <col min="7428" max="7428" width="7.7109375" style="23" customWidth="1"/>
    <col min="7429" max="7429" width="12.140625" style="23" bestFit="1" customWidth="1"/>
    <col min="7430" max="7430" width="12" style="23" customWidth="1"/>
    <col min="7431" max="7431" width="9.28515625" style="23" customWidth="1"/>
    <col min="7432" max="7432" width="9.7109375" style="23" customWidth="1"/>
    <col min="7433" max="7433" width="9.28515625" style="23" customWidth="1"/>
    <col min="7434" max="7434" width="9.7109375" style="23" customWidth="1"/>
    <col min="7435" max="7435" width="11" style="23" customWidth="1"/>
    <col min="7436" max="7436" width="9.7109375" style="23" customWidth="1"/>
    <col min="7437" max="7437" width="9.5703125" style="23" customWidth="1"/>
    <col min="7438" max="7680" width="9.140625" style="23"/>
    <col min="7681" max="7681" width="6.7109375" style="23" customWidth="1"/>
    <col min="7682" max="7682" width="53.7109375" style="23" customWidth="1"/>
    <col min="7683" max="7683" width="20.7109375" style="23" customWidth="1"/>
    <col min="7684" max="7684" width="7.7109375" style="23" customWidth="1"/>
    <col min="7685" max="7685" width="12.140625" style="23" bestFit="1" customWidth="1"/>
    <col min="7686" max="7686" width="12" style="23" customWidth="1"/>
    <col min="7687" max="7687" width="9.28515625" style="23" customWidth="1"/>
    <col min="7688" max="7688" width="9.7109375" style="23" customWidth="1"/>
    <col min="7689" max="7689" width="9.28515625" style="23" customWidth="1"/>
    <col min="7690" max="7690" width="9.7109375" style="23" customWidth="1"/>
    <col min="7691" max="7691" width="11" style="23" customWidth="1"/>
    <col min="7692" max="7692" width="9.7109375" style="23" customWidth="1"/>
    <col min="7693" max="7693" width="9.5703125" style="23" customWidth="1"/>
    <col min="7694" max="7936" width="9.140625" style="23"/>
    <col min="7937" max="7937" width="6.7109375" style="23" customWidth="1"/>
    <col min="7938" max="7938" width="53.7109375" style="23" customWidth="1"/>
    <col min="7939" max="7939" width="20.7109375" style="23" customWidth="1"/>
    <col min="7940" max="7940" width="7.7109375" style="23" customWidth="1"/>
    <col min="7941" max="7941" width="12.140625" style="23" bestFit="1" customWidth="1"/>
    <col min="7942" max="7942" width="12" style="23" customWidth="1"/>
    <col min="7943" max="7943" width="9.28515625" style="23" customWidth="1"/>
    <col min="7944" max="7944" width="9.7109375" style="23" customWidth="1"/>
    <col min="7945" max="7945" width="9.28515625" style="23" customWidth="1"/>
    <col min="7946" max="7946" width="9.7109375" style="23" customWidth="1"/>
    <col min="7947" max="7947" width="11" style="23" customWidth="1"/>
    <col min="7948" max="7948" width="9.7109375" style="23" customWidth="1"/>
    <col min="7949" max="7949" width="9.5703125" style="23" customWidth="1"/>
    <col min="7950" max="8192" width="9.140625" style="23"/>
    <col min="8193" max="8193" width="6.7109375" style="23" customWidth="1"/>
    <col min="8194" max="8194" width="53.7109375" style="23" customWidth="1"/>
    <col min="8195" max="8195" width="20.7109375" style="23" customWidth="1"/>
    <col min="8196" max="8196" width="7.7109375" style="23" customWidth="1"/>
    <col min="8197" max="8197" width="12.140625" style="23" bestFit="1" customWidth="1"/>
    <col min="8198" max="8198" width="12" style="23" customWidth="1"/>
    <col min="8199" max="8199" width="9.28515625" style="23" customWidth="1"/>
    <col min="8200" max="8200" width="9.7109375" style="23" customWidth="1"/>
    <col min="8201" max="8201" width="9.28515625" style="23" customWidth="1"/>
    <col min="8202" max="8202" width="9.7109375" style="23" customWidth="1"/>
    <col min="8203" max="8203" width="11" style="23" customWidth="1"/>
    <col min="8204" max="8204" width="9.7109375" style="23" customWidth="1"/>
    <col min="8205" max="8205" width="9.5703125" style="23" customWidth="1"/>
    <col min="8206" max="8448" width="9.140625" style="23"/>
    <col min="8449" max="8449" width="6.7109375" style="23" customWidth="1"/>
    <col min="8450" max="8450" width="53.7109375" style="23" customWidth="1"/>
    <col min="8451" max="8451" width="20.7109375" style="23" customWidth="1"/>
    <col min="8452" max="8452" width="7.7109375" style="23" customWidth="1"/>
    <col min="8453" max="8453" width="12.140625" style="23" bestFit="1" customWidth="1"/>
    <col min="8454" max="8454" width="12" style="23" customWidth="1"/>
    <col min="8455" max="8455" width="9.28515625" style="23" customWidth="1"/>
    <col min="8456" max="8456" width="9.7109375" style="23" customWidth="1"/>
    <col min="8457" max="8457" width="9.28515625" style="23" customWidth="1"/>
    <col min="8458" max="8458" width="9.7109375" style="23" customWidth="1"/>
    <col min="8459" max="8459" width="11" style="23" customWidth="1"/>
    <col min="8460" max="8460" width="9.7109375" style="23" customWidth="1"/>
    <col min="8461" max="8461" width="9.5703125" style="23" customWidth="1"/>
    <col min="8462" max="8704" width="9.140625" style="23"/>
    <col min="8705" max="8705" width="6.7109375" style="23" customWidth="1"/>
    <col min="8706" max="8706" width="53.7109375" style="23" customWidth="1"/>
    <col min="8707" max="8707" width="20.7109375" style="23" customWidth="1"/>
    <col min="8708" max="8708" width="7.7109375" style="23" customWidth="1"/>
    <col min="8709" max="8709" width="12.140625" style="23" bestFit="1" customWidth="1"/>
    <col min="8710" max="8710" width="12" style="23" customWidth="1"/>
    <col min="8711" max="8711" width="9.28515625" style="23" customWidth="1"/>
    <col min="8712" max="8712" width="9.7109375" style="23" customWidth="1"/>
    <col min="8713" max="8713" width="9.28515625" style="23" customWidth="1"/>
    <col min="8714" max="8714" width="9.7109375" style="23" customWidth="1"/>
    <col min="8715" max="8715" width="11" style="23" customWidth="1"/>
    <col min="8716" max="8716" width="9.7109375" style="23" customWidth="1"/>
    <col min="8717" max="8717" width="9.5703125" style="23" customWidth="1"/>
    <col min="8718" max="8960" width="9.140625" style="23"/>
    <col min="8961" max="8961" width="6.7109375" style="23" customWidth="1"/>
    <col min="8962" max="8962" width="53.7109375" style="23" customWidth="1"/>
    <col min="8963" max="8963" width="20.7109375" style="23" customWidth="1"/>
    <col min="8964" max="8964" width="7.7109375" style="23" customWidth="1"/>
    <col min="8965" max="8965" width="12.140625" style="23" bestFit="1" customWidth="1"/>
    <col min="8966" max="8966" width="12" style="23" customWidth="1"/>
    <col min="8967" max="8967" width="9.28515625" style="23" customWidth="1"/>
    <col min="8968" max="8968" width="9.7109375" style="23" customWidth="1"/>
    <col min="8969" max="8969" width="9.28515625" style="23" customWidth="1"/>
    <col min="8970" max="8970" width="9.7109375" style="23" customWidth="1"/>
    <col min="8971" max="8971" width="11" style="23" customWidth="1"/>
    <col min="8972" max="8972" width="9.7109375" style="23" customWidth="1"/>
    <col min="8973" max="8973" width="9.5703125" style="23" customWidth="1"/>
    <col min="8974" max="9216" width="9.140625" style="23"/>
    <col min="9217" max="9217" width="6.7109375" style="23" customWidth="1"/>
    <col min="9218" max="9218" width="53.7109375" style="23" customWidth="1"/>
    <col min="9219" max="9219" width="20.7109375" style="23" customWidth="1"/>
    <col min="9220" max="9220" width="7.7109375" style="23" customWidth="1"/>
    <col min="9221" max="9221" width="12.140625" style="23" bestFit="1" customWidth="1"/>
    <col min="9222" max="9222" width="12" style="23" customWidth="1"/>
    <col min="9223" max="9223" width="9.28515625" style="23" customWidth="1"/>
    <col min="9224" max="9224" width="9.7109375" style="23" customWidth="1"/>
    <col min="9225" max="9225" width="9.28515625" style="23" customWidth="1"/>
    <col min="9226" max="9226" width="9.7109375" style="23" customWidth="1"/>
    <col min="9227" max="9227" width="11" style="23" customWidth="1"/>
    <col min="9228" max="9228" width="9.7109375" style="23" customWidth="1"/>
    <col min="9229" max="9229" width="9.5703125" style="23" customWidth="1"/>
    <col min="9230" max="9472" width="9.140625" style="23"/>
    <col min="9473" max="9473" width="6.7109375" style="23" customWidth="1"/>
    <col min="9474" max="9474" width="53.7109375" style="23" customWidth="1"/>
    <col min="9475" max="9475" width="20.7109375" style="23" customWidth="1"/>
    <col min="9476" max="9476" width="7.7109375" style="23" customWidth="1"/>
    <col min="9477" max="9477" width="12.140625" style="23" bestFit="1" customWidth="1"/>
    <col min="9478" max="9478" width="12" style="23" customWidth="1"/>
    <col min="9479" max="9479" width="9.28515625" style="23" customWidth="1"/>
    <col min="9480" max="9480" width="9.7109375" style="23" customWidth="1"/>
    <col min="9481" max="9481" width="9.28515625" style="23" customWidth="1"/>
    <col min="9482" max="9482" width="9.7109375" style="23" customWidth="1"/>
    <col min="9483" max="9483" width="11" style="23" customWidth="1"/>
    <col min="9484" max="9484" width="9.7109375" style="23" customWidth="1"/>
    <col min="9485" max="9485" width="9.5703125" style="23" customWidth="1"/>
    <col min="9486" max="9728" width="9.140625" style="23"/>
    <col min="9729" max="9729" width="6.7109375" style="23" customWidth="1"/>
    <col min="9730" max="9730" width="53.7109375" style="23" customWidth="1"/>
    <col min="9731" max="9731" width="20.7109375" style="23" customWidth="1"/>
    <col min="9732" max="9732" width="7.7109375" style="23" customWidth="1"/>
    <col min="9733" max="9733" width="12.140625" style="23" bestFit="1" customWidth="1"/>
    <col min="9734" max="9734" width="12" style="23" customWidth="1"/>
    <col min="9735" max="9735" width="9.28515625" style="23" customWidth="1"/>
    <col min="9736" max="9736" width="9.7109375" style="23" customWidth="1"/>
    <col min="9737" max="9737" width="9.28515625" style="23" customWidth="1"/>
    <col min="9738" max="9738" width="9.7109375" style="23" customWidth="1"/>
    <col min="9739" max="9739" width="11" style="23" customWidth="1"/>
    <col min="9740" max="9740" width="9.7109375" style="23" customWidth="1"/>
    <col min="9741" max="9741" width="9.5703125" style="23" customWidth="1"/>
    <col min="9742" max="9984" width="9.140625" style="23"/>
    <col min="9985" max="9985" width="6.7109375" style="23" customWidth="1"/>
    <col min="9986" max="9986" width="53.7109375" style="23" customWidth="1"/>
    <col min="9987" max="9987" width="20.7109375" style="23" customWidth="1"/>
    <col min="9988" max="9988" width="7.7109375" style="23" customWidth="1"/>
    <col min="9989" max="9989" width="12.140625" style="23" bestFit="1" customWidth="1"/>
    <col min="9990" max="9990" width="12" style="23" customWidth="1"/>
    <col min="9991" max="9991" width="9.28515625" style="23" customWidth="1"/>
    <col min="9992" max="9992" width="9.7109375" style="23" customWidth="1"/>
    <col min="9993" max="9993" width="9.28515625" style="23" customWidth="1"/>
    <col min="9994" max="9994" width="9.7109375" style="23" customWidth="1"/>
    <col min="9995" max="9995" width="11" style="23" customWidth="1"/>
    <col min="9996" max="9996" width="9.7109375" style="23" customWidth="1"/>
    <col min="9997" max="9997" width="9.5703125" style="23" customWidth="1"/>
    <col min="9998" max="10240" width="9.140625" style="23"/>
    <col min="10241" max="10241" width="6.7109375" style="23" customWidth="1"/>
    <col min="10242" max="10242" width="53.7109375" style="23" customWidth="1"/>
    <col min="10243" max="10243" width="20.7109375" style="23" customWidth="1"/>
    <col min="10244" max="10244" width="7.7109375" style="23" customWidth="1"/>
    <col min="10245" max="10245" width="12.140625" style="23" bestFit="1" customWidth="1"/>
    <col min="10246" max="10246" width="12" style="23" customWidth="1"/>
    <col min="10247" max="10247" width="9.28515625" style="23" customWidth="1"/>
    <col min="10248" max="10248" width="9.7109375" style="23" customWidth="1"/>
    <col min="10249" max="10249" width="9.28515625" style="23" customWidth="1"/>
    <col min="10250" max="10250" width="9.7109375" style="23" customWidth="1"/>
    <col min="10251" max="10251" width="11" style="23" customWidth="1"/>
    <col min="10252" max="10252" width="9.7109375" style="23" customWidth="1"/>
    <col min="10253" max="10253" width="9.5703125" style="23" customWidth="1"/>
    <col min="10254" max="10496" width="9.140625" style="23"/>
    <col min="10497" max="10497" width="6.7109375" style="23" customWidth="1"/>
    <col min="10498" max="10498" width="53.7109375" style="23" customWidth="1"/>
    <col min="10499" max="10499" width="20.7109375" style="23" customWidth="1"/>
    <col min="10500" max="10500" width="7.7109375" style="23" customWidth="1"/>
    <col min="10501" max="10501" width="12.140625" style="23" bestFit="1" customWidth="1"/>
    <col min="10502" max="10502" width="12" style="23" customWidth="1"/>
    <col min="10503" max="10503" width="9.28515625" style="23" customWidth="1"/>
    <col min="10504" max="10504" width="9.7109375" style="23" customWidth="1"/>
    <col min="10505" max="10505" width="9.28515625" style="23" customWidth="1"/>
    <col min="10506" max="10506" width="9.7109375" style="23" customWidth="1"/>
    <col min="10507" max="10507" width="11" style="23" customWidth="1"/>
    <col min="10508" max="10508" width="9.7109375" style="23" customWidth="1"/>
    <col min="10509" max="10509" width="9.5703125" style="23" customWidth="1"/>
    <col min="10510" max="10752" width="9.140625" style="23"/>
    <col min="10753" max="10753" width="6.7109375" style="23" customWidth="1"/>
    <col min="10754" max="10754" width="53.7109375" style="23" customWidth="1"/>
    <col min="10755" max="10755" width="20.7109375" style="23" customWidth="1"/>
    <col min="10756" max="10756" width="7.7109375" style="23" customWidth="1"/>
    <col min="10757" max="10757" width="12.140625" style="23" bestFit="1" customWidth="1"/>
    <col min="10758" max="10758" width="12" style="23" customWidth="1"/>
    <col min="10759" max="10759" width="9.28515625" style="23" customWidth="1"/>
    <col min="10760" max="10760" width="9.7109375" style="23" customWidth="1"/>
    <col min="10761" max="10761" width="9.28515625" style="23" customWidth="1"/>
    <col min="10762" max="10762" width="9.7109375" style="23" customWidth="1"/>
    <col min="10763" max="10763" width="11" style="23" customWidth="1"/>
    <col min="10764" max="10764" width="9.7109375" style="23" customWidth="1"/>
    <col min="10765" max="10765" width="9.5703125" style="23" customWidth="1"/>
    <col min="10766" max="11008" width="9.140625" style="23"/>
    <col min="11009" max="11009" width="6.7109375" style="23" customWidth="1"/>
    <col min="11010" max="11010" width="53.7109375" style="23" customWidth="1"/>
    <col min="11011" max="11011" width="20.7109375" style="23" customWidth="1"/>
    <col min="11012" max="11012" width="7.7109375" style="23" customWidth="1"/>
    <col min="11013" max="11013" width="12.140625" style="23" bestFit="1" customWidth="1"/>
    <col min="11014" max="11014" width="12" style="23" customWidth="1"/>
    <col min="11015" max="11015" width="9.28515625" style="23" customWidth="1"/>
    <col min="11016" max="11016" width="9.7109375" style="23" customWidth="1"/>
    <col min="11017" max="11017" width="9.28515625" style="23" customWidth="1"/>
    <col min="11018" max="11018" width="9.7109375" style="23" customWidth="1"/>
    <col min="11019" max="11019" width="11" style="23" customWidth="1"/>
    <col min="11020" max="11020" width="9.7109375" style="23" customWidth="1"/>
    <col min="11021" max="11021" width="9.5703125" style="23" customWidth="1"/>
    <col min="11022" max="11264" width="9.140625" style="23"/>
    <col min="11265" max="11265" width="6.7109375" style="23" customWidth="1"/>
    <col min="11266" max="11266" width="53.7109375" style="23" customWidth="1"/>
    <col min="11267" max="11267" width="20.7109375" style="23" customWidth="1"/>
    <col min="11268" max="11268" width="7.7109375" style="23" customWidth="1"/>
    <col min="11269" max="11269" width="12.140625" style="23" bestFit="1" customWidth="1"/>
    <col min="11270" max="11270" width="12" style="23" customWidth="1"/>
    <col min="11271" max="11271" width="9.28515625" style="23" customWidth="1"/>
    <col min="11272" max="11272" width="9.7109375" style="23" customWidth="1"/>
    <col min="11273" max="11273" width="9.28515625" style="23" customWidth="1"/>
    <col min="11274" max="11274" width="9.7109375" style="23" customWidth="1"/>
    <col min="11275" max="11275" width="11" style="23" customWidth="1"/>
    <col min="11276" max="11276" width="9.7109375" style="23" customWidth="1"/>
    <col min="11277" max="11277" width="9.5703125" style="23" customWidth="1"/>
    <col min="11278" max="11520" width="9.140625" style="23"/>
    <col min="11521" max="11521" width="6.7109375" style="23" customWidth="1"/>
    <col min="11522" max="11522" width="53.7109375" style="23" customWidth="1"/>
    <col min="11523" max="11523" width="20.7109375" style="23" customWidth="1"/>
    <col min="11524" max="11524" width="7.7109375" style="23" customWidth="1"/>
    <col min="11525" max="11525" width="12.140625" style="23" bestFit="1" customWidth="1"/>
    <col min="11526" max="11526" width="12" style="23" customWidth="1"/>
    <col min="11527" max="11527" width="9.28515625" style="23" customWidth="1"/>
    <col min="11528" max="11528" width="9.7109375" style="23" customWidth="1"/>
    <col min="11529" max="11529" width="9.28515625" style="23" customWidth="1"/>
    <col min="11530" max="11530" width="9.7109375" style="23" customWidth="1"/>
    <col min="11531" max="11531" width="11" style="23" customWidth="1"/>
    <col min="11532" max="11532" width="9.7109375" style="23" customWidth="1"/>
    <col min="11533" max="11533" width="9.5703125" style="23" customWidth="1"/>
    <col min="11534" max="11776" width="9.140625" style="23"/>
    <col min="11777" max="11777" width="6.7109375" style="23" customWidth="1"/>
    <col min="11778" max="11778" width="53.7109375" style="23" customWidth="1"/>
    <col min="11779" max="11779" width="20.7109375" style="23" customWidth="1"/>
    <col min="11780" max="11780" width="7.7109375" style="23" customWidth="1"/>
    <col min="11781" max="11781" width="12.140625" style="23" bestFit="1" customWidth="1"/>
    <col min="11782" max="11782" width="12" style="23" customWidth="1"/>
    <col min="11783" max="11783" width="9.28515625" style="23" customWidth="1"/>
    <col min="11784" max="11784" width="9.7109375" style="23" customWidth="1"/>
    <col min="11785" max="11785" width="9.28515625" style="23" customWidth="1"/>
    <col min="11786" max="11786" width="9.7109375" style="23" customWidth="1"/>
    <col min="11787" max="11787" width="11" style="23" customWidth="1"/>
    <col min="11788" max="11788" width="9.7109375" style="23" customWidth="1"/>
    <col min="11789" max="11789" width="9.5703125" style="23" customWidth="1"/>
    <col min="11790" max="12032" width="9.140625" style="23"/>
    <col min="12033" max="12033" width="6.7109375" style="23" customWidth="1"/>
    <col min="12034" max="12034" width="53.7109375" style="23" customWidth="1"/>
    <col min="12035" max="12035" width="20.7109375" style="23" customWidth="1"/>
    <col min="12036" max="12036" width="7.7109375" style="23" customWidth="1"/>
    <col min="12037" max="12037" width="12.140625" style="23" bestFit="1" customWidth="1"/>
    <col min="12038" max="12038" width="12" style="23" customWidth="1"/>
    <col min="12039" max="12039" width="9.28515625" style="23" customWidth="1"/>
    <col min="12040" max="12040" width="9.7109375" style="23" customWidth="1"/>
    <col min="12041" max="12041" width="9.28515625" style="23" customWidth="1"/>
    <col min="12042" max="12042" width="9.7109375" style="23" customWidth="1"/>
    <col min="12043" max="12043" width="11" style="23" customWidth="1"/>
    <col min="12044" max="12044" width="9.7109375" style="23" customWidth="1"/>
    <col min="12045" max="12045" width="9.5703125" style="23" customWidth="1"/>
    <col min="12046" max="12288" width="9.140625" style="23"/>
    <col min="12289" max="12289" width="6.7109375" style="23" customWidth="1"/>
    <col min="12290" max="12290" width="53.7109375" style="23" customWidth="1"/>
    <col min="12291" max="12291" width="20.7109375" style="23" customWidth="1"/>
    <col min="12292" max="12292" width="7.7109375" style="23" customWidth="1"/>
    <col min="12293" max="12293" width="12.140625" style="23" bestFit="1" customWidth="1"/>
    <col min="12294" max="12294" width="12" style="23" customWidth="1"/>
    <col min="12295" max="12295" width="9.28515625" style="23" customWidth="1"/>
    <col min="12296" max="12296" width="9.7109375" style="23" customWidth="1"/>
    <col min="12297" max="12297" width="9.28515625" style="23" customWidth="1"/>
    <col min="12298" max="12298" width="9.7109375" style="23" customWidth="1"/>
    <col min="12299" max="12299" width="11" style="23" customWidth="1"/>
    <col min="12300" max="12300" width="9.7109375" style="23" customWidth="1"/>
    <col min="12301" max="12301" width="9.5703125" style="23" customWidth="1"/>
    <col min="12302" max="12544" width="9.140625" style="23"/>
    <col min="12545" max="12545" width="6.7109375" style="23" customWidth="1"/>
    <col min="12546" max="12546" width="53.7109375" style="23" customWidth="1"/>
    <col min="12547" max="12547" width="20.7109375" style="23" customWidth="1"/>
    <col min="12548" max="12548" width="7.7109375" style="23" customWidth="1"/>
    <col min="12549" max="12549" width="12.140625" style="23" bestFit="1" customWidth="1"/>
    <col min="12550" max="12550" width="12" style="23" customWidth="1"/>
    <col min="12551" max="12551" width="9.28515625" style="23" customWidth="1"/>
    <col min="12552" max="12552" width="9.7109375" style="23" customWidth="1"/>
    <col min="12553" max="12553" width="9.28515625" style="23" customWidth="1"/>
    <col min="12554" max="12554" width="9.7109375" style="23" customWidth="1"/>
    <col min="12555" max="12555" width="11" style="23" customWidth="1"/>
    <col min="12556" max="12556" width="9.7109375" style="23" customWidth="1"/>
    <col min="12557" max="12557" width="9.5703125" style="23" customWidth="1"/>
    <col min="12558" max="12800" width="9.140625" style="23"/>
    <col min="12801" max="12801" width="6.7109375" style="23" customWidth="1"/>
    <col min="12802" max="12802" width="53.7109375" style="23" customWidth="1"/>
    <col min="12803" max="12803" width="20.7109375" style="23" customWidth="1"/>
    <col min="12804" max="12804" width="7.7109375" style="23" customWidth="1"/>
    <col min="12805" max="12805" width="12.140625" style="23" bestFit="1" customWidth="1"/>
    <col min="12806" max="12806" width="12" style="23" customWidth="1"/>
    <col min="12807" max="12807" width="9.28515625" style="23" customWidth="1"/>
    <col min="12808" max="12808" width="9.7109375" style="23" customWidth="1"/>
    <col min="12809" max="12809" width="9.28515625" style="23" customWidth="1"/>
    <col min="12810" max="12810" width="9.7109375" style="23" customWidth="1"/>
    <col min="12811" max="12811" width="11" style="23" customWidth="1"/>
    <col min="12812" max="12812" width="9.7109375" style="23" customWidth="1"/>
    <col min="12813" max="12813" width="9.5703125" style="23" customWidth="1"/>
    <col min="12814" max="13056" width="9.140625" style="23"/>
    <col min="13057" max="13057" width="6.7109375" style="23" customWidth="1"/>
    <col min="13058" max="13058" width="53.7109375" style="23" customWidth="1"/>
    <col min="13059" max="13059" width="20.7109375" style="23" customWidth="1"/>
    <col min="13060" max="13060" width="7.7109375" style="23" customWidth="1"/>
    <col min="13061" max="13061" width="12.140625" style="23" bestFit="1" customWidth="1"/>
    <col min="13062" max="13062" width="12" style="23" customWidth="1"/>
    <col min="13063" max="13063" width="9.28515625" style="23" customWidth="1"/>
    <col min="13064" max="13064" width="9.7109375" style="23" customWidth="1"/>
    <col min="13065" max="13065" width="9.28515625" style="23" customWidth="1"/>
    <col min="13066" max="13066" width="9.7109375" style="23" customWidth="1"/>
    <col min="13067" max="13067" width="11" style="23" customWidth="1"/>
    <col min="13068" max="13068" width="9.7109375" style="23" customWidth="1"/>
    <col min="13069" max="13069" width="9.5703125" style="23" customWidth="1"/>
    <col min="13070" max="13312" width="9.140625" style="23"/>
    <col min="13313" max="13313" width="6.7109375" style="23" customWidth="1"/>
    <col min="13314" max="13314" width="53.7109375" style="23" customWidth="1"/>
    <col min="13315" max="13315" width="20.7109375" style="23" customWidth="1"/>
    <col min="13316" max="13316" width="7.7109375" style="23" customWidth="1"/>
    <col min="13317" max="13317" width="12.140625" style="23" bestFit="1" customWidth="1"/>
    <col min="13318" max="13318" width="12" style="23" customWidth="1"/>
    <col min="13319" max="13319" width="9.28515625" style="23" customWidth="1"/>
    <col min="13320" max="13320" width="9.7109375" style="23" customWidth="1"/>
    <col min="13321" max="13321" width="9.28515625" style="23" customWidth="1"/>
    <col min="13322" max="13322" width="9.7109375" style="23" customWidth="1"/>
    <col min="13323" max="13323" width="11" style="23" customWidth="1"/>
    <col min="13324" max="13324" width="9.7109375" style="23" customWidth="1"/>
    <col min="13325" max="13325" width="9.5703125" style="23" customWidth="1"/>
    <col min="13326" max="13568" width="9.140625" style="23"/>
    <col min="13569" max="13569" width="6.7109375" style="23" customWidth="1"/>
    <col min="13570" max="13570" width="53.7109375" style="23" customWidth="1"/>
    <col min="13571" max="13571" width="20.7109375" style="23" customWidth="1"/>
    <col min="13572" max="13572" width="7.7109375" style="23" customWidth="1"/>
    <col min="13573" max="13573" width="12.140625" style="23" bestFit="1" customWidth="1"/>
    <col min="13574" max="13574" width="12" style="23" customWidth="1"/>
    <col min="13575" max="13575" width="9.28515625" style="23" customWidth="1"/>
    <col min="13576" max="13576" width="9.7109375" style="23" customWidth="1"/>
    <col min="13577" max="13577" width="9.28515625" style="23" customWidth="1"/>
    <col min="13578" max="13578" width="9.7109375" style="23" customWidth="1"/>
    <col min="13579" max="13579" width="11" style="23" customWidth="1"/>
    <col min="13580" max="13580" width="9.7109375" style="23" customWidth="1"/>
    <col min="13581" max="13581" width="9.5703125" style="23" customWidth="1"/>
    <col min="13582" max="13824" width="9.140625" style="23"/>
    <col min="13825" max="13825" width="6.7109375" style="23" customWidth="1"/>
    <col min="13826" max="13826" width="53.7109375" style="23" customWidth="1"/>
    <col min="13827" max="13827" width="20.7109375" style="23" customWidth="1"/>
    <col min="13828" max="13828" width="7.7109375" style="23" customWidth="1"/>
    <col min="13829" max="13829" width="12.140625" style="23" bestFit="1" customWidth="1"/>
    <col min="13830" max="13830" width="12" style="23" customWidth="1"/>
    <col min="13831" max="13831" width="9.28515625" style="23" customWidth="1"/>
    <col min="13832" max="13832" width="9.7109375" style="23" customWidth="1"/>
    <col min="13833" max="13833" width="9.28515625" style="23" customWidth="1"/>
    <col min="13834" max="13834" width="9.7109375" style="23" customWidth="1"/>
    <col min="13835" max="13835" width="11" style="23" customWidth="1"/>
    <col min="13836" max="13836" width="9.7109375" style="23" customWidth="1"/>
    <col min="13837" max="13837" width="9.5703125" style="23" customWidth="1"/>
    <col min="13838" max="14080" width="9.140625" style="23"/>
    <col min="14081" max="14081" width="6.7109375" style="23" customWidth="1"/>
    <col min="14082" max="14082" width="53.7109375" style="23" customWidth="1"/>
    <col min="14083" max="14083" width="20.7109375" style="23" customWidth="1"/>
    <col min="14084" max="14084" width="7.7109375" style="23" customWidth="1"/>
    <col min="14085" max="14085" width="12.140625" style="23" bestFit="1" customWidth="1"/>
    <col min="14086" max="14086" width="12" style="23" customWidth="1"/>
    <col min="14087" max="14087" width="9.28515625" style="23" customWidth="1"/>
    <col min="14088" max="14088" width="9.7109375" style="23" customWidth="1"/>
    <col min="14089" max="14089" width="9.28515625" style="23" customWidth="1"/>
    <col min="14090" max="14090" width="9.7109375" style="23" customWidth="1"/>
    <col min="14091" max="14091" width="11" style="23" customWidth="1"/>
    <col min="14092" max="14092" width="9.7109375" style="23" customWidth="1"/>
    <col min="14093" max="14093" width="9.5703125" style="23" customWidth="1"/>
    <col min="14094" max="14336" width="9.140625" style="23"/>
    <col min="14337" max="14337" width="6.7109375" style="23" customWidth="1"/>
    <col min="14338" max="14338" width="53.7109375" style="23" customWidth="1"/>
    <col min="14339" max="14339" width="20.7109375" style="23" customWidth="1"/>
    <col min="14340" max="14340" width="7.7109375" style="23" customWidth="1"/>
    <col min="14341" max="14341" width="12.140625" style="23" bestFit="1" customWidth="1"/>
    <col min="14342" max="14342" width="12" style="23" customWidth="1"/>
    <col min="14343" max="14343" width="9.28515625" style="23" customWidth="1"/>
    <col min="14344" max="14344" width="9.7109375" style="23" customWidth="1"/>
    <col min="14345" max="14345" width="9.28515625" style="23" customWidth="1"/>
    <col min="14346" max="14346" width="9.7109375" style="23" customWidth="1"/>
    <col min="14347" max="14347" width="11" style="23" customWidth="1"/>
    <col min="14348" max="14348" width="9.7109375" style="23" customWidth="1"/>
    <col min="14349" max="14349" width="9.5703125" style="23" customWidth="1"/>
    <col min="14350" max="14592" width="9.140625" style="23"/>
    <col min="14593" max="14593" width="6.7109375" style="23" customWidth="1"/>
    <col min="14594" max="14594" width="53.7109375" style="23" customWidth="1"/>
    <col min="14595" max="14595" width="20.7109375" style="23" customWidth="1"/>
    <col min="14596" max="14596" width="7.7109375" style="23" customWidth="1"/>
    <col min="14597" max="14597" width="12.140625" style="23" bestFit="1" customWidth="1"/>
    <col min="14598" max="14598" width="12" style="23" customWidth="1"/>
    <col min="14599" max="14599" width="9.28515625" style="23" customWidth="1"/>
    <col min="14600" max="14600" width="9.7109375" style="23" customWidth="1"/>
    <col min="14601" max="14601" width="9.28515625" style="23" customWidth="1"/>
    <col min="14602" max="14602" width="9.7109375" style="23" customWidth="1"/>
    <col min="14603" max="14603" width="11" style="23" customWidth="1"/>
    <col min="14604" max="14604" width="9.7109375" style="23" customWidth="1"/>
    <col min="14605" max="14605" width="9.5703125" style="23" customWidth="1"/>
    <col min="14606" max="14848" width="9.140625" style="23"/>
    <col min="14849" max="14849" width="6.7109375" style="23" customWidth="1"/>
    <col min="14850" max="14850" width="53.7109375" style="23" customWidth="1"/>
    <col min="14851" max="14851" width="20.7109375" style="23" customWidth="1"/>
    <col min="14852" max="14852" width="7.7109375" style="23" customWidth="1"/>
    <col min="14853" max="14853" width="12.140625" style="23" bestFit="1" customWidth="1"/>
    <col min="14854" max="14854" width="12" style="23" customWidth="1"/>
    <col min="14855" max="14855" width="9.28515625" style="23" customWidth="1"/>
    <col min="14856" max="14856" width="9.7109375" style="23" customWidth="1"/>
    <col min="14857" max="14857" width="9.28515625" style="23" customWidth="1"/>
    <col min="14858" max="14858" width="9.7109375" style="23" customWidth="1"/>
    <col min="14859" max="14859" width="11" style="23" customWidth="1"/>
    <col min="14860" max="14860" width="9.7109375" style="23" customWidth="1"/>
    <col min="14861" max="14861" width="9.5703125" style="23" customWidth="1"/>
    <col min="14862" max="15104" width="9.140625" style="23"/>
    <col min="15105" max="15105" width="6.7109375" style="23" customWidth="1"/>
    <col min="15106" max="15106" width="53.7109375" style="23" customWidth="1"/>
    <col min="15107" max="15107" width="20.7109375" style="23" customWidth="1"/>
    <col min="15108" max="15108" width="7.7109375" style="23" customWidth="1"/>
    <col min="15109" max="15109" width="12.140625" style="23" bestFit="1" customWidth="1"/>
    <col min="15110" max="15110" width="12" style="23" customWidth="1"/>
    <col min="15111" max="15111" width="9.28515625" style="23" customWidth="1"/>
    <col min="15112" max="15112" width="9.7109375" style="23" customWidth="1"/>
    <col min="15113" max="15113" width="9.28515625" style="23" customWidth="1"/>
    <col min="15114" max="15114" width="9.7109375" style="23" customWidth="1"/>
    <col min="15115" max="15115" width="11" style="23" customWidth="1"/>
    <col min="15116" max="15116" width="9.7109375" style="23" customWidth="1"/>
    <col min="15117" max="15117" width="9.5703125" style="23" customWidth="1"/>
    <col min="15118" max="15360" width="9.140625" style="23"/>
    <col min="15361" max="15361" width="6.7109375" style="23" customWidth="1"/>
    <col min="15362" max="15362" width="53.7109375" style="23" customWidth="1"/>
    <col min="15363" max="15363" width="20.7109375" style="23" customWidth="1"/>
    <col min="15364" max="15364" width="7.7109375" style="23" customWidth="1"/>
    <col min="15365" max="15365" width="12.140625" style="23" bestFit="1" customWidth="1"/>
    <col min="15366" max="15366" width="12" style="23" customWidth="1"/>
    <col min="15367" max="15367" width="9.28515625" style="23" customWidth="1"/>
    <col min="15368" max="15368" width="9.7109375" style="23" customWidth="1"/>
    <col min="15369" max="15369" width="9.28515625" style="23" customWidth="1"/>
    <col min="15370" max="15370" width="9.7109375" style="23" customWidth="1"/>
    <col min="15371" max="15371" width="11" style="23" customWidth="1"/>
    <col min="15372" max="15372" width="9.7109375" style="23" customWidth="1"/>
    <col min="15373" max="15373" width="9.5703125" style="23" customWidth="1"/>
    <col min="15374" max="15616" width="9.140625" style="23"/>
    <col min="15617" max="15617" width="6.7109375" style="23" customWidth="1"/>
    <col min="15618" max="15618" width="53.7109375" style="23" customWidth="1"/>
    <col min="15619" max="15619" width="20.7109375" style="23" customWidth="1"/>
    <col min="15620" max="15620" width="7.7109375" style="23" customWidth="1"/>
    <col min="15621" max="15621" width="12.140625" style="23" bestFit="1" customWidth="1"/>
    <col min="15622" max="15622" width="12" style="23" customWidth="1"/>
    <col min="15623" max="15623" width="9.28515625" style="23" customWidth="1"/>
    <col min="15624" max="15624" width="9.7109375" style="23" customWidth="1"/>
    <col min="15625" max="15625" width="9.28515625" style="23" customWidth="1"/>
    <col min="15626" max="15626" width="9.7109375" style="23" customWidth="1"/>
    <col min="15627" max="15627" width="11" style="23" customWidth="1"/>
    <col min="15628" max="15628" width="9.7109375" style="23" customWidth="1"/>
    <col min="15629" max="15629" width="9.5703125" style="23" customWidth="1"/>
    <col min="15630" max="15872" width="9.140625" style="23"/>
    <col min="15873" max="15873" width="6.7109375" style="23" customWidth="1"/>
    <col min="15874" max="15874" width="53.7109375" style="23" customWidth="1"/>
    <col min="15875" max="15875" width="20.7109375" style="23" customWidth="1"/>
    <col min="15876" max="15876" width="7.7109375" style="23" customWidth="1"/>
    <col min="15877" max="15877" width="12.140625" style="23" bestFit="1" customWidth="1"/>
    <col min="15878" max="15878" width="12" style="23" customWidth="1"/>
    <col min="15879" max="15879" width="9.28515625" style="23" customWidth="1"/>
    <col min="15880" max="15880" width="9.7109375" style="23" customWidth="1"/>
    <col min="15881" max="15881" width="9.28515625" style="23" customWidth="1"/>
    <col min="15882" max="15882" width="9.7109375" style="23" customWidth="1"/>
    <col min="15883" max="15883" width="11" style="23" customWidth="1"/>
    <col min="15884" max="15884" width="9.7109375" style="23" customWidth="1"/>
    <col min="15885" max="15885" width="9.5703125" style="23" customWidth="1"/>
    <col min="15886" max="16128" width="9.140625" style="23"/>
    <col min="16129" max="16129" width="6.7109375" style="23" customWidth="1"/>
    <col min="16130" max="16130" width="53.7109375" style="23" customWidth="1"/>
    <col min="16131" max="16131" width="20.7109375" style="23" customWidth="1"/>
    <col min="16132" max="16132" width="7.7109375" style="23" customWidth="1"/>
    <col min="16133" max="16133" width="12.140625" style="23" bestFit="1" customWidth="1"/>
    <col min="16134" max="16134" width="12" style="23" customWidth="1"/>
    <col min="16135" max="16135" width="9.28515625" style="23" customWidth="1"/>
    <col min="16136" max="16136" width="9.7109375" style="23" customWidth="1"/>
    <col min="16137" max="16137" width="9.28515625" style="23" customWidth="1"/>
    <col min="16138" max="16138" width="9.7109375" style="23" customWidth="1"/>
    <col min="16139" max="16139" width="11" style="23" customWidth="1"/>
    <col min="16140" max="16140" width="9.7109375" style="23" customWidth="1"/>
    <col min="16141" max="16141" width="9.5703125" style="23" customWidth="1"/>
    <col min="16142" max="16384" width="9.140625" style="23"/>
  </cols>
  <sheetData>
    <row r="4" spans="1:16" s="14" customFormat="1">
      <c r="A4" s="12"/>
      <c r="B4" s="12"/>
      <c r="C4" s="13"/>
      <c r="D4" s="12"/>
      <c r="E4" s="12"/>
      <c r="F4" s="12"/>
      <c r="G4" s="12"/>
      <c r="H4" s="12"/>
      <c r="I4" s="12"/>
      <c r="J4" s="12"/>
      <c r="K4" s="12"/>
    </row>
    <row r="5" spans="1:16" s="14" customForma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6" s="15" customFormat="1" ht="15.75">
      <c r="A6" s="128" t="s">
        <v>51</v>
      </c>
      <c r="B6" s="128"/>
      <c r="C6" s="128"/>
    </row>
    <row r="7" spans="1:16" s="15" customFormat="1" ht="15"/>
    <row r="8" spans="1:16" s="15" customFormat="1" ht="15">
      <c r="A8" s="32"/>
    </row>
    <row r="9" spans="1:16" s="15" customFormat="1" ht="15" customHeight="1">
      <c r="A9" s="71" t="s">
        <v>88</v>
      </c>
      <c r="B9" s="72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s="15" customFormat="1" ht="15.75">
      <c r="A10" s="73" t="s">
        <v>83</v>
      </c>
      <c r="B10" s="74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s="15" customFormat="1" ht="15.7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s="15" customFormat="1" ht="30">
      <c r="A12" s="24" t="s">
        <v>7</v>
      </c>
      <c r="B12" s="25" t="s">
        <v>26</v>
      </c>
      <c r="C12" s="24" t="s">
        <v>27</v>
      </c>
    </row>
    <row r="13" spans="1:16" s="18" customFormat="1" ht="15">
      <c r="A13" s="25">
        <v>1</v>
      </c>
      <c r="B13" s="17" t="s">
        <v>84</v>
      </c>
      <c r="C13" s="42">
        <f>Kopā!C16</f>
        <v>8492.9110000000001</v>
      </c>
    </row>
    <row r="14" spans="1:16" s="15" customFormat="1" ht="15.75">
      <c r="A14" s="17"/>
      <c r="B14" s="26" t="s">
        <v>28</v>
      </c>
      <c r="C14" s="43">
        <f>SUM(C13)</f>
        <v>8492.9110000000001</v>
      </c>
    </row>
    <row r="15" spans="1:16" s="15" customFormat="1" ht="15.75">
      <c r="A15" s="17"/>
      <c r="B15" s="27" t="s">
        <v>29</v>
      </c>
      <c r="C15" s="44">
        <f>ROUND(C14*0.21,2)</f>
        <v>1783.51</v>
      </c>
    </row>
    <row r="16" spans="1:16" s="15" customFormat="1" ht="16.5" customHeight="1">
      <c r="A16" s="129" t="s">
        <v>15</v>
      </c>
      <c r="B16" s="129"/>
      <c r="C16" s="45">
        <f>SUM(C14:C15)</f>
        <v>10276.421</v>
      </c>
      <c r="E16" s="19"/>
    </row>
    <row r="17" spans="1:3" s="15" customFormat="1" ht="15">
      <c r="A17" s="20"/>
      <c r="B17" s="20"/>
      <c r="C17" s="21"/>
    </row>
    <row r="18" spans="1:3" s="15" customFormat="1" ht="15">
      <c r="C18" s="22"/>
    </row>
  </sheetData>
  <mergeCells count="2">
    <mergeCell ref="A6:C6"/>
    <mergeCell ref="A16:B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7"/>
  <sheetViews>
    <sheetView zoomScale="85" zoomScaleNormal="85" workbookViewId="0">
      <selection activeCell="C11" sqref="C11"/>
    </sheetView>
  </sheetViews>
  <sheetFormatPr defaultColWidth="8.85546875" defaultRowHeight="15"/>
  <cols>
    <col min="1" max="1" width="7" customWidth="1"/>
    <col min="2" max="2" width="39.28515625" bestFit="1" customWidth="1"/>
    <col min="3" max="7" width="12.7109375" customWidth="1"/>
  </cols>
  <sheetData>
    <row r="1" spans="1:15" ht="15.75">
      <c r="A1" s="131" t="s">
        <v>4</v>
      </c>
      <c r="B1" s="131"/>
      <c r="C1" s="131"/>
      <c r="D1" s="131"/>
      <c r="E1" s="131"/>
      <c r="F1" s="131"/>
      <c r="G1" s="131"/>
    </row>
    <row r="2" spans="1:15" ht="15.75">
      <c r="A2" s="10"/>
      <c r="B2" s="11"/>
      <c r="C2" s="10"/>
      <c r="D2" s="10"/>
      <c r="E2" s="10"/>
      <c r="F2" s="10"/>
      <c r="G2" s="10"/>
    </row>
    <row r="3" spans="1:15" ht="15" customHeight="1">
      <c r="A3" s="71" t="s">
        <v>87</v>
      </c>
      <c r="B3" s="72"/>
      <c r="C3" s="72"/>
      <c r="D3" s="72"/>
      <c r="E3" s="72"/>
      <c r="F3" s="72"/>
      <c r="G3" s="72"/>
      <c r="H3" s="72"/>
      <c r="I3" s="28"/>
      <c r="J3" s="28"/>
      <c r="K3" s="28"/>
      <c r="L3" s="28"/>
      <c r="M3" s="28"/>
      <c r="N3" s="28"/>
      <c r="O3" s="28"/>
    </row>
    <row r="4" spans="1:15" ht="15.75">
      <c r="A4" s="73" t="s">
        <v>81</v>
      </c>
      <c r="B4" s="74"/>
      <c r="C4" s="74"/>
      <c r="D4" s="74"/>
      <c r="E4" s="74"/>
      <c r="F4" s="74"/>
      <c r="G4" s="74"/>
      <c r="H4" s="74"/>
      <c r="I4" s="16"/>
      <c r="J4" s="16"/>
      <c r="K4" s="16"/>
      <c r="L4" s="16"/>
      <c r="M4" s="16"/>
      <c r="N4" s="16"/>
      <c r="O4" s="16"/>
    </row>
    <row r="5" spans="1:15">
      <c r="A5" s="75"/>
      <c r="B5" s="76"/>
      <c r="C5" s="75"/>
      <c r="D5" s="75"/>
      <c r="E5" s="75"/>
      <c r="F5" s="77" t="s">
        <v>5</v>
      </c>
      <c r="G5" s="78">
        <f>SUM(C16*1)</f>
        <v>8492.9110000000001</v>
      </c>
      <c r="H5" s="79"/>
    </row>
    <row r="6" spans="1:15">
      <c r="A6" s="75"/>
      <c r="B6" s="76"/>
      <c r="C6" s="75"/>
      <c r="D6" s="75"/>
      <c r="E6" s="75"/>
      <c r="F6" s="77" t="s">
        <v>6</v>
      </c>
      <c r="G6" s="78">
        <f>SUM(G13*1)</f>
        <v>141.75</v>
      </c>
      <c r="H6" s="79"/>
    </row>
    <row r="7" spans="1:15">
      <c r="A7" s="75"/>
      <c r="B7" s="76"/>
      <c r="C7" s="75"/>
      <c r="D7" s="75"/>
      <c r="E7" s="75"/>
      <c r="F7" s="80"/>
      <c r="G7" s="80"/>
      <c r="H7" s="79"/>
    </row>
    <row r="8" spans="1:15">
      <c r="A8" s="130" t="s">
        <v>7</v>
      </c>
      <c r="B8" s="130" t="s">
        <v>8</v>
      </c>
      <c r="C8" s="130" t="s">
        <v>9</v>
      </c>
      <c r="D8" s="132" t="s">
        <v>10</v>
      </c>
      <c r="E8" s="132"/>
      <c r="F8" s="132"/>
      <c r="G8" s="130" t="s">
        <v>11</v>
      </c>
      <c r="H8" s="79"/>
    </row>
    <row r="9" spans="1:15">
      <c r="A9" s="130" t="s">
        <v>7</v>
      </c>
      <c r="B9" s="130"/>
      <c r="C9" s="130"/>
      <c r="D9" s="130" t="s">
        <v>12</v>
      </c>
      <c r="E9" s="130" t="s">
        <v>13</v>
      </c>
      <c r="F9" s="130" t="s">
        <v>14</v>
      </c>
      <c r="G9" s="130"/>
      <c r="H9" s="79"/>
    </row>
    <row r="10" spans="1:15">
      <c r="A10" s="130"/>
      <c r="B10" s="130"/>
      <c r="C10" s="130"/>
      <c r="D10" s="130"/>
      <c r="E10" s="130"/>
      <c r="F10" s="130"/>
      <c r="G10" s="130"/>
      <c r="H10" s="79"/>
    </row>
    <row r="11" spans="1:15">
      <c r="A11" s="81">
        <v>1</v>
      </c>
      <c r="B11" s="82" t="s">
        <v>48</v>
      </c>
      <c r="C11" s="83">
        <f>'01'!O29</f>
        <v>5237.1400000000012</v>
      </c>
      <c r="D11" s="83" t="str">
        <f>'01'!L29</f>
        <v>2048,64</v>
      </c>
      <c r="E11" s="83">
        <f>'01'!M29</f>
        <v>3450.26</v>
      </c>
      <c r="F11" s="83">
        <f>'01'!N29</f>
        <v>61.24</v>
      </c>
      <c r="G11" s="83" t="str">
        <f>'01'!K29</f>
        <v>170,72</v>
      </c>
      <c r="H11" s="60"/>
      <c r="I11" s="8"/>
      <c r="J11" s="8"/>
    </row>
    <row r="12" spans="1:15">
      <c r="A12" s="81">
        <v>2</v>
      </c>
      <c r="B12" s="82" t="s">
        <v>82</v>
      </c>
      <c r="C12" s="83">
        <f>'02'!O17*1</f>
        <v>2148</v>
      </c>
      <c r="D12" s="112">
        <f>'02'!L17*1</f>
        <v>1701</v>
      </c>
      <c r="E12" s="83">
        <f>'02'!M17*1</f>
        <v>379.5</v>
      </c>
      <c r="F12" s="83">
        <f>'02'!N17*1</f>
        <v>67.5</v>
      </c>
      <c r="G12" s="83">
        <f>'02'!K17*1</f>
        <v>141.75</v>
      </c>
      <c r="H12" s="60"/>
      <c r="I12" s="8"/>
      <c r="J12" s="8"/>
    </row>
    <row r="13" spans="1:15" ht="15.75" customHeight="1">
      <c r="A13" s="84"/>
      <c r="B13" s="85" t="s">
        <v>46</v>
      </c>
      <c r="C13" s="86">
        <f>SUM(C11:C12)</f>
        <v>7385.1400000000012</v>
      </c>
      <c r="D13" s="87">
        <f>SUM(D11:D12)</f>
        <v>1701</v>
      </c>
      <c r="E13" s="86">
        <f>SUM(E11:E12)</f>
        <v>3829.76</v>
      </c>
      <c r="F13" s="86">
        <f>SUM(F11:F12)</f>
        <v>128.74</v>
      </c>
      <c r="G13" s="86">
        <f>SUM(G11:G12)</f>
        <v>141.75</v>
      </c>
      <c r="H13" s="79"/>
    </row>
    <row r="14" spans="1:15">
      <c r="A14" s="84"/>
      <c r="B14" s="89" t="s">
        <v>49</v>
      </c>
      <c r="C14" s="88">
        <f>C13*5%</f>
        <v>369.25700000000006</v>
      </c>
      <c r="D14" s="75"/>
      <c r="E14" s="75"/>
      <c r="F14" s="75"/>
      <c r="G14" s="75"/>
      <c r="H14" s="79"/>
    </row>
    <row r="15" spans="1:15">
      <c r="A15" s="84"/>
      <c r="B15" s="89" t="s">
        <v>50</v>
      </c>
      <c r="C15" s="88">
        <f>C13*10%</f>
        <v>738.51400000000012</v>
      </c>
      <c r="D15" s="75"/>
      <c r="E15" s="75"/>
      <c r="F15" s="75"/>
      <c r="G15" s="75"/>
      <c r="H15" s="79"/>
    </row>
    <row r="16" spans="1:15">
      <c r="A16" s="84"/>
      <c r="B16" s="85" t="s">
        <v>15</v>
      </c>
      <c r="C16" s="86">
        <f>SUM(C13:C15)</f>
        <v>8492.9110000000001</v>
      </c>
      <c r="D16" s="75"/>
      <c r="E16" s="75"/>
      <c r="F16" s="75"/>
      <c r="G16" s="75"/>
      <c r="H16" s="79"/>
    </row>
    <row r="17" spans="1:8">
      <c r="A17" s="79"/>
      <c r="B17" s="79"/>
      <c r="C17" s="79"/>
      <c r="D17" s="79"/>
      <c r="E17" s="79"/>
      <c r="F17" s="79"/>
      <c r="G17" s="79"/>
      <c r="H17" s="79"/>
    </row>
  </sheetData>
  <mergeCells count="9">
    <mergeCell ref="E9:E10"/>
    <mergeCell ref="F9:F10"/>
    <mergeCell ref="A1:G1"/>
    <mergeCell ref="A8:A10"/>
    <mergeCell ref="B8:B10"/>
    <mergeCell ref="C8:C10"/>
    <mergeCell ref="D8:F8"/>
    <mergeCell ref="G8:G10"/>
    <mergeCell ref="D9:D1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K48"/>
  <sheetViews>
    <sheetView topLeftCell="A12" zoomScaleNormal="100" workbookViewId="0">
      <selection activeCell="O29" sqref="O29"/>
    </sheetView>
  </sheetViews>
  <sheetFormatPr defaultColWidth="9.140625" defaultRowHeight="15"/>
  <cols>
    <col min="1" max="1" width="9.85546875" customWidth="1"/>
    <col min="2" max="2" width="39.28515625" bestFit="1" customWidth="1"/>
    <col min="3" max="3" width="9.42578125" customWidth="1"/>
    <col min="4" max="4" width="8.7109375" customWidth="1"/>
    <col min="5" max="11" width="9.28515625" bestFit="1" customWidth="1"/>
    <col min="12" max="12" width="10.5703125" customWidth="1"/>
    <col min="13" max="13" width="12.42578125" customWidth="1"/>
    <col min="14" max="14" width="9.28515625" bestFit="1" customWidth="1"/>
    <col min="15" max="15" width="12.5703125" customWidth="1"/>
  </cols>
  <sheetData>
    <row r="1" spans="1:37">
      <c r="A1" s="1"/>
      <c r="B1" s="2"/>
      <c r="C1" s="30"/>
      <c r="D1" s="31"/>
    </row>
    <row r="2" spans="1:37">
      <c r="A2" s="1"/>
      <c r="B2" s="3"/>
      <c r="C2" s="55"/>
      <c r="D2" s="56"/>
      <c r="E2" s="56"/>
      <c r="F2" s="46" t="s">
        <v>65</v>
      </c>
      <c r="G2" s="46"/>
      <c r="H2" s="46"/>
      <c r="I2" s="56"/>
      <c r="J2" s="56"/>
      <c r="K2" s="56"/>
      <c r="L2" s="56"/>
      <c r="M2" s="56"/>
      <c r="N2" s="56"/>
      <c r="O2" s="56"/>
      <c r="P2" s="29"/>
      <c r="Q2" s="29"/>
      <c r="R2" s="29"/>
    </row>
    <row r="3" spans="1:37">
      <c r="A3" s="1"/>
      <c r="B3" s="3"/>
      <c r="C3" s="55"/>
      <c r="D3" s="9"/>
      <c r="E3" s="133" t="s">
        <v>66</v>
      </c>
      <c r="F3" s="133"/>
      <c r="G3" s="133"/>
      <c r="H3" s="133"/>
      <c r="I3" s="9"/>
      <c r="J3" s="9"/>
      <c r="K3" s="9"/>
      <c r="L3" s="57"/>
      <c r="M3" s="55"/>
      <c r="N3" s="55"/>
      <c r="O3" s="55"/>
      <c r="P3" s="6"/>
      <c r="Q3" s="6"/>
      <c r="R3" s="6"/>
    </row>
    <row r="4" spans="1:37">
      <c r="A4" s="47"/>
      <c r="B4" s="3"/>
      <c r="C4" s="55"/>
      <c r="D4" s="9"/>
      <c r="E4" s="9"/>
      <c r="F4" s="9"/>
      <c r="G4" s="9"/>
      <c r="H4" s="9"/>
      <c r="I4" s="9"/>
      <c r="J4" s="9"/>
      <c r="K4" s="9"/>
      <c r="L4" s="57"/>
      <c r="M4" s="55"/>
      <c r="N4" s="55"/>
      <c r="O4" s="55"/>
      <c r="P4" s="6"/>
      <c r="Q4" s="6"/>
      <c r="R4" s="6"/>
    </row>
    <row r="5" spans="1:37">
      <c r="A5" s="48" t="s">
        <v>85</v>
      </c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28"/>
    </row>
    <row r="6" spans="1:37">
      <c r="A6" s="48" t="s">
        <v>68</v>
      </c>
      <c r="B6" s="5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6"/>
    </row>
    <row r="7" spans="1:37" ht="15.75" thickBot="1">
      <c r="A7" s="4"/>
      <c r="B7" s="58"/>
      <c r="C7" s="58"/>
      <c r="D7" s="58"/>
      <c r="E7" s="55"/>
      <c r="F7" s="55"/>
      <c r="G7" s="55"/>
      <c r="H7" s="55"/>
      <c r="I7" s="55"/>
      <c r="J7" s="55"/>
      <c r="K7" s="51" t="s">
        <v>36</v>
      </c>
      <c r="L7" s="51"/>
      <c r="M7" s="51">
        <f>O29*1</f>
        <v>5237.1400000000012</v>
      </c>
      <c r="N7" s="51"/>
      <c r="O7" s="52"/>
    </row>
    <row r="8" spans="1:37">
      <c r="A8" s="137" t="s">
        <v>0</v>
      </c>
      <c r="B8" s="139" t="s">
        <v>1</v>
      </c>
      <c r="C8" s="141" t="s">
        <v>3</v>
      </c>
      <c r="D8" s="143" t="s">
        <v>2</v>
      </c>
      <c r="E8" s="134" t="s">
        <v>16</v>
      </c>
      <c r="F8" s="134"/>
      <c r="G8" s="134"/>
      <c r="H8" s="134"/>
      <c r="I8" s="134"/>
      <c r="J8" s="134"/>
      <c r="K8" s="134" t="s">
        <v>17</v>
      </c>
      <c r="L8" s="134"/>
      <c r="M8" s="134"/>
      <c r="N8" s="134"/>
      <c r="O8" s="135"/>
    </row>
    <row r="9" spans="1:37" ht="51.75" thickBot="1">
      <c r="A9" s="138"/>
      <c r="B9" s="140"/>
      <c r="C9" s="142"/>
      <c r="D9" s="144"/>
      <c r="E9" s="65" t="s">
        <v>18</v>
      </c>
      <c r="F9" s="65" t="s">
        <v>23</v>
      </c>
      <c r="G9" s="65" t="s">
        <v>20</v>
      </c>
      <c r="H9" s="65" t="s">
        <v>19</v>
      </c>
      <c r="I9" s="65" t="s">
        <v>22</v>
      </c>
      <c r="J9" s="65" t="s">
        <v>21</v>
      </c>
      <c r="K9" s="65" t="s">
        <v>24</v>
      </c>
      <c r="L9" s="65" t="s">
        <v>35</v>
      </c>
      <c r="M9" s="65" t="s">
        <v>34</v>
      </c>
      <c r="N9" s="65" t="s">
        <v>25</v>
      </c>
      <c r="O9" s="66" t="s">
        <v>33</v>
      </c>
    </row>
    <row r="10" spans="1:37">
      <c r="A10" s="67">
        <v>1</v>
      </c>
      <c r="B10" s="68">
        <v>2</v>
      </c>
      <c r="C10" s="68">
        <v>3</v>
      </c>
      <c r="D10" s="68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>
        <v>11</v>
      </c>
      <c r="L10" s="69">
        <v>12</v>
      </c>
      <c r="M10" s="69">
        <v>13</v>
      </c>
      <c r="N10" s="69">
        <v>14</v>
      </c>
      <c r="O10" s="70">
        <v>15</v>
      </c>
    </row>
    <row r="11" spans="1:37">
      <c r="A11" s="90"/>
      <c r="B11" s="7" t="s">
        <v>48</v>
      </c>
      <c r="C11" s="40"/>
      <c r="D11" s="40"/>
      <c r="E11" s="40"/>
      <c r="F11" s="40"/>
      <c r="G11" s="40"/>
      <c r="H11" s="40"/>
      <c r="I11" s="40"/>
      <c r="J11" s="40"/>
      <c r="K11" s="53"/>
      <c r="L11" s="54"/>
      <c r="M11" s="54"/>
      <c r="N11" s="54"/>
      <c r="O11" s="91"/>
      <c r="AK11">
        <v>0.3</v>
      </c>
    </row>
    <row r="12" spans="1:37">
      <c r="A12" s="34">
        <v>1</v>
      </c>
      <c r="B12" s="64" t="s">
        <v>67</v>
      </c>
      <c r="C12" s="35" t="s">
        <v>32</v>
      </c>
      <c r="D12" s="36">
        <v>45</v>
      </c>
      <c r="E12" s="61">
        <f>G12/F12</f>
        <v>1.1333333333333333</v>
      </c>
      <c r="F12" s="116">
        <v>12</v>
      </c>
      <c r="G12" s="117">
        <v>13.6</v>
      </c>
      <c r="H12" s="116"/>
      <c r="I12" s="61">
        <v>0.4</v>
      </c>
      <c r="J12" s="63">
        <f>SUM(G12:I12)</f>
        <v>14</v>
      </c>
      <c r="K12" s="63">
        <f>ROUND(D12*E12,2)</f>
        <v>51</v>
      </c>
      <c r="L12" s="63">
        <f>ROUND(D12*G12,2)</f>
        <v>612</v>
      </c>
      <c r="M12" s="63"/>
      <c r="N12" s="63">
        <f>ROUND(D12*I12,2)</f>
        <v>18</v>
      </c>
      <c r="O12" s="92">
        <f>SUM(L12:N12)</f>
        <v>630</v>
      </c>
    </row>
    <row r="13" spans="1:37">
      <c r="A13" s="34"/>
      <c r="B13" s="37" t="s">
        <v>43</v>
      </c>
      <c r="C13" s="38" t="s">
        <v>39</v>
      </c>
      <c r="D13" s="36">
        <v>54</v>
      </c>
      <c r="E13" s="61"/>
      <c r="F13" s="116"/>
      <c r="G13" s="117"/>
      <c r="H13" s="116">
        <v>1.68</v>
      </c>
      <c r="I13" s="61"/>
      <c r="J13" s="63">
        <f t="shared" ref="J13:J20" si="0">SUM(G13:I13)</f>
        <v>1.68</v>
      </c>
      <c r="K13" s="63"/>
      <c r="L13" s="63"/>
      <c r="M13" s="63">
        <f t="shared" ref="M13:M20" si="1">ROUND(D13*H13,2)</f>
        <v>90.72</v>
      </c>
      <c r="N13" s="63"/>
      <c r="O13" s="92">
        <f t="shared" ref="O13:O26" si="2">SUM(L13:N13)</f>
        <v>90.72</v>
      </c>
    </row>
    <row r="14" spans="1:37">
      <c r="A14" s="34"/>
      <c r="B14" s="37" t="s">
        <v>42</v>
      </c>
      <c r="C14" s="38" t="s">
        <v>39</v>
      </c>
      <c r="D14" s="36">
        <v>84</v>
      </c>
      <c r="E14" s="61"/>
      <c r="F14" s="116"/>
      <c r="G14" s="117"/>
      <c r="H14" s="116">
        <v>2.02</v>
      </c>
      <c r="I14" s="61"/>
      <c r="J14" s="63">
        <f t="shared" si="0"/>
        <v>2.02</v>
      </c>
      <c r="K14" s="63"/>
      <c r="L14" s="63"/>
      <c r="M14" s="63">
        <f t="shared" si="1"/>
        <v>169.68</v>
      </c>
      <c r="N14" s="63"/>
      <c r="O14" s="92">
        <f t="shared" si="2"/>
        <v>169.68</v>
      </c>
    </row>
    <row r="15" spans="1:37" ht="25.5">
      <c r="A15" s="34"/>
      <c r="B15" s="33" t="s">
        <v>47</v>
      </c>
      <c r="C15" s="41" t="s">
        <v>31</v>
      </c>
      <c r="D15" s="36">
        <v>48</v>
      </c>
      <c r="E15" s="61"/>
      <c r="F15" s="116"/>
      <c r="G15" s="117"/>
      <c r="H15" s="116">
        <v>25.02</v>
      </c>
      <c r="I15" s="61"/>
      <c r="J15" s="63">
        <f t="shared" ref="J15" si="3">SUM(G15:I15)</f>
        <v>25.02</v>
      </c>
      <c r="K15" s="63"/>
      <c r="L15" s="63"/>
      <c r="M15" s="63">
        <f t="shared" ref="M15" si="4">ROUND(D15*H15,2)</f>
        <v>1200.96</v>
      </c>
      <c r="N15" s="63"/>
      <c r="O15" s="92">
        <f t="shared" ref="O15" si="5">SUM(L15:N15)</f>
        <v>1200.96</v>
      </c>
    </row>
    <row r="16" spans="1:37">
      <c r="A16" s="34"/>
      <c r="B16" s="37" t="s">
        <v>40</v>
      </c>
      <c r="C16" s="38" t="s">
        <v>31</v>
      </c>
      <c r="D16" s="36">
        <v>120</v>
      </c>
      <c r="E16" s="61"/>
      <c r="F16" s="116"/>
      <c r="G16" s="117"/>
      <c r="H16" s="116">
        <v>4.5999999999999999E-2</v>
      </c>
      <c r="I16" s="61"/>
      <c r="J16" s="63">
        <f t="shared" si="0"/>
        <v>4.5999999999999999E-2</v>
      </c>
      <c r="K16" s="63"/>
      <c r="L16" s="63"/>
      <c r="M16" s="63">
        <f t="shared" si="1"/>
        <v>5.52</v>
      </c>
      <c r="N16" s="63"/>
      <c r="O16" s="92">
        <f t="shared" si="2"/>
        <v>5.52</v>
      </c>
    </row>
    <row r="17" spans="1:20">
      <c r="A17" s="34"/>
      <c r="B17" s="39" t="s">
        <v>44</v>
      </c>
      <c r="C17" s="38" t="s">
        <v>31</v>
      </c>
      <c r="D17" s="36">
        <v>1200</v>
      </c>
      <c r="E17" s="61"/>
      <c r="F17" s="116"/>
      <c r="G17" s="117"/>
      <c r="H17" s="116">
        <v>3.5000000000000003E-2</v>
      </c>
      <c r="I17" s="61"/>
      <c r="J17" s="63">
        <f t="shared" si="0"/>
        <v>3.5000000000000003E-2</v>
      </c>
      <c r="K17" s="63"/>
      <c r="L17" s="63"/>
      <c r="M17" s="63">
        <f t="shared" si="1"/>
        <v>42</v>
      </c>
      <c r="N17" s="63"/>
      <c r="O17" s="92">
        <f t="shared" si="2"/>
        <v>42</v>
      </c>
    </row>
    <row r="18" spans="1:20">
      <c r="A18" s="34"/>
      <c r="B18" s="37" t="s">
        <v>45</v>
      </c>
      <c r="C18" s="38" t="s">
        <v>39</v>
      </c>
      <c r="D18" s="36">
        <v>80</v>
      </c>
      <c r="E18" s="61"/>
      <c r="F18" s="116"/>
      <c r="G18" s="117"/>
      <c r="H18" s="116">
        <v>0.36</v>
      </c>
      <c r="I18" s="61"/>
      <c r="J18" s="63">
        <f t="shared" si="0"/>
        <v>0.36</v>
      </c>
      <c r="K18" s="63"/>
      <c r="L18" s="63"/>
      <c r="M18" s="63">
        <f t="shared" si="1"/>
        <v>28.8</v>
      </c>
      <c r="N18" s="63"/>
      <c r="O18" s="92">
        <f t="shared" si="2"/>
        <v>28.8</v>
      </c>
    </row>
    <row r="19" spans="1:20">
      <c r="A19" s="34"/>
      <c r="B19" s="37" t="s">
        <v>38</v>
      </c>
      <c r="C19" s="38" t="s">
        <v>32</v>
      </c>
      <c r="D19" s="36">
        <v>90</v>
      </c>
      <c r="E19" s="61"/>
      <c r="F19" s="116"/>
      <c r="G19" s="117"/>
      <c r="H19" s="116">
        <v>2.57</v>
      </c>
      <c r="I19" s="61"/>
      <c r="J19" s="63">
        <f>SUM(G19:I19)</f>
        <v>2.57</v>
      </c>
      <c r="K19" s="63"/>
      <c r="L19" s="63"/>
      <c r="M19" s="63">
        <f t="shared" si="1"/>
        <v>231.3</v>
      </c>
      <c r="N19" s="63"/>
      <c r="O19" s="92">
        <f t="shared" si="2"/>
        <v>231.3</v>
      </c>
    </row>
    <row r="20" spans="1:20">
      <c r="A20" s="34"/>
      <c r="B20" s="106" t="s">
        <v>41</v>
      </c>
      <c r="C20" s="41" t="s">
        <v>32</v>
      </c>
      <c r="D20" s="36">
        <v>45</v>
      </c>
      <c r="E20" s="61"/>
      <c r="F20" s="116"/>
      <c r="G20" s="117"/>
      <c r="H20" s="116">
        <v>3.42</v>
      </c>
      <c r="I20" s="61"/>
      <c r="J20" s="63">
        <f t="shared" si="0"/>
        <v>3.42</v>
      </c>
      <c r="K20" s="63"/>
      <c r="L20" s="63"/>
      <c r="M20" s="63">
        <f t="shared" si="1"/>
        <v>153.9</v>
      </c>
      <c r="N20" s="63"/>
      <c r="O20" s="92">
        <f t="shared" si="2"/>
        <v>153.9</v>
      </c>
    </row>
    <row r="21" spans="1:20" ht="42" customHeight="1">
      <c r="A21" s="34">
        <v>2</v>
      </c>
      <c r="B21" s="106" t="s">
        <v>69</v>
      </c>
      <c r="C21" s="41" t="s">
        <v>32</v>
      </c>
      <c r="D21" s="36">
        <v>28</v>
      </c>
      <c r="E21" s="116" t="s">
        <v>75</v>
      </c>
      <c r="F21" s="116" t="s">
        <v>70</v>
      </c>
      <c r="G21" s="117" t="s">
        <v>71</v>
      </c>
      <c r="H21" s="116"/>
      <c r="I21" s="116">
        <v>0.4</v>
      </c>
      <c r="J21" s="63" t="s">
        <v>72</v>
      </c>
      <c r="K21" s="115">
        <v>15.12</v>
      </c>
      <c r="L21" s="115">
        <v>181.44</v>
      </c>
      <c r="M21" s="63"/>
      <c r="N21" s="115">
        <v>13.44</v>
      </c>
      <c r="O21" s="113">
        <v>194.88</v>
      </c>
    </row>
    <row r="22" spans="1:20">
      <c r="A22" s="34"/>
      <c r="B22" s="106" t="s">
        <v>73</v>
      </c>
      <c r="C22" s="41" t="s">
        <v>32</v>
      </c>
      <c r="D22" s="36">
        <v>28</v>
      </c>
      <c r="E22" s="61"/>
      <c r="F22" s="116"/>
      <c r="G22" s="117"/>
      <c r="H22" s="116">
        <v>2.57</v>
      </c>
      <c r="I22" s="61"/>
      <c r="J22" s="63" t="s">
        <v>74</v>
      </c>
      <c r="K22" s="63"/>
      <c r="L22" s="63"/>
      <c r="M22" s="115">
        <v>87.38</v>
      </c>
      <c r="N22" s="63"/>
      <c r="O22" s="114">
        <v>87.38</v>
      </c>
    </row>
    <row r="23" spans="1:20" ht="25.5">
      <c r="A23" s="110">
        <v>3</v>
      </c>
      <c r="B23" s="104" t="s">
        <v>64</v>
      </c>
      <c r="C23" s="35" t="s">
        <v>59</v>
      </c>
      <c r="D23" s="105">
        <v>4</v>
      </c>
      <c r="E23" s="61">
        <f>G23/F23</f>
        <v>7.916666666666667</v>
      </c>
      <c r="F23" s="116">
        <v>12</v>
      </c>
      <c r="G23" s="117">
        <v>95</v>
      </c>
      <c r="H23" s="116"/>
      <c r="I23" s="61">
        <v>1.5</v>
      </c>
      <c r="J23" s="63">
        <f t="shared" ref="J23:J26" si="6">SUM(G23:I23)</f>
        <v>96.5</v>
      </c>
      <c r="K23" s="63">
        <f t="shared" ref="K23" si="7">ROUND(D23*E23,2)</f>
        <v>31.67</v>
      </c>
      <c r="L23" s="63">
        <f t="shared" ref="L23" si="8">ROUND(D23*G23,2)</f>
        <v>380</v>
      </c>
      <c r="M23" s="63"/>
      <c r="N23" s="63">
        <f t="shared" ref="N23" si="9">ROUND(D23*I23,2)</f>
        <v>6</v>
      </c>
      <c r="O23" s="92">
        <f t="shared" si="2"/>
        <v>386</v>
      </c>
    </row>
    <row r="24" spans="1:20" ht="38.25">
      <c r="A24" s="34"/>
      <c r="B24" s="33" t="s">
        <v>60</v>
      </c>
      <c r="C24" s="35" t="s">
        <v>59</v>
      </c>
      <c r="D24" s="36">
        <v>4</v>
      </c>
      <c r="E24" s="61"/>
      <c r="F24" s="116"/>
      <c r="G24" s="117"/>
      <c r="H24" s="116">
        <v>158</v>
      </c>
      <c r="I24" s="61"/>
      <c r="J24" s="63">
        <f t="shared" si="6"/>
        <v>158</v>
      </c>
      <c r="K24" s="63"/>
      <c r="L24" s="63"/>
      <c r="M24" s="63">
        <f t="shared" ref="M24:M26" si="10">ROUND(D24*H24,2)</f>
        <v>632</v>
      </c>
      <c r="N24" s="63"/>
      <c r="O24" s="92">
        <f t="shared" si="2"/>
        <v>632</v>
      </c>
    </row>
    <row r="25" spans="1:20">
      <c r="A25" s="34"/>
      <c r="B25" s="33" t="s">
        <v>61</v>
      </c>
      <c r="C25" s="35" t="s">
        <v>59</v>
      </c>
      <c r="D25" s="36">
        <v>8</v>
      </c>
      <c r="E25" s="61"/>
      <c r="F25" s="116"/>
      <c r="G25" s="117"/>
      <c r="H25" s="116">
        <v>20</v>
      </c>
      <c r="I25" s="61"/>
      <c r="J25" s="63">
        <f t="shared" si="6"/>
        <v>20</v>
      </c>
      <c r="K25" s="63"/>
      <c r="L25" s="63"/>
      <c r="M25" s="63">
        <f t="shared" si="10"/>
        <v>160</v>
      </c>
      <c r="N25" s="63"/>
      <c r="O25" s="92">
        <f t="shared" si="2"/>
        <v>160</v>
      </c>
    </row>
    <row r="26" spans="1:20">
      <c r="A26" s="34"/>
      <c r="B26" s="33" t="s">
        <v>62</v>
      </c>
      <c r="C26" s="35" t="s">
        <v>59</v>
      </c>
      <c r="D26" s="36">
        <v>4</v>
      </c>
      <c r="E26" s="61"/>
      <c r="F26" s="116"/>
      <c r="G26" s="117"/>
      <c r="H26" s="116">
        <v>7</v>
      </c>
      <c r="I26" s="61"/>
      <c r="J26" s="63">
        <f t="shared" si="6"/>
        <v>7</v>
      </c>
      <c r="K26" s="63"/>
      <c r="L26" s="63"/>
      <c r="M26" s="63">
        <f t="shared" si="10"/>
        <v>28</v>
      </c>
      <c r="N26" s="63"/>
      <c r="O26" s="92">
        <f t="shared" si="2"/>
        <v>28</v>
      </c>
    </row>
    <row r="27" spans="1:20">
      <c r="A27" s="118">
        <v>4</v>
      </c>
      <c r="B27" s="119" t="s">
        <v>76</v>
      </c>
      <c r="C27" s="120" t="s">
        <v>77</v>
      </c>
      <c r="D27" s="121" t="s">
        <v>59</v>
      </c>
      <c r="E27" s="122"/>
      <c r="F27" s="123">
        <v>12</v>
      </c>
      <c r="G27" s="124"/>
      <c r="H27" s="123"/>
      <c r="I27" s="122"/>
      <c r="J27" s="125"/>
      <c r="K27" s="125">
        <v>48</v>
      </c>
      <c r="L27" s="125">
        <v>576</v>
      </c>
      <c r="M27" s="125"/>
      <c r="N27" s="125">
        <v>15</v>
      </c>
      <c r="O27" s="126">
        <v>576</v>
      </c>
    </row>
    <row r="28" spans="1:20" ht="15.75" thickBot="1">
      <c r="A28" s="118"/>
      <c r="B28" s="119" t="s">
        <v>80</v>
      </c>
      <c r="C28" s="120" t="s">
        <v>59</v>
      </c>
      <c r="D28" s="121" t="s">
        <v>59</v>
      </c>
      <c r="E28" s="122"/>
      <c r="F28" s="123"/>
      <c r="G28" s="124"/>
      <c r="H28" s="123">
        <v>600</v>
      </c>
      <c r="I28" s="122"/>
      <c r="J28" s="125"/>
      <c r="K28" s="125"/>
      <c r="L28" s="125"/>
      <c r="M28" s="125">
        <v>620</v>
      </c>
      <c r="N28" s="125"/>
      <c r="O28" s="126">
        <v>620</v>
      </c>
    </row>
    <row r="29" spans="1:20" ht="15.75" thickBot="1">
      <c r="A29" s="107"/>
      <c r="B29" s="136" t="s">
        <v>37</v>
      </c>
      <c r="C29" s="136"/>
      <c r="D29" s="136"/>
      <c r="E29" s="136"/>
      <c r="F29" s="136"/>
      <c r="G29" s="136"/>
      <c r="H29" s="136"/>
      <c r="I29" s="136"/>
      <c r="J29" s="136"/>
      <c r="K29" s="108" t="s">
        <v>79</v>
      </c>
      <c r="L29" s="108" t="s">
        <v>78</v>
      </c>
      <c r="M29" s="108">
        <f>SUM(M13:M28)</f>
        <v>3450.26</v>
      </c>
      <c r="N29" s="108">
        <v>61.24</v>
      </c>
      <c r="O29" s="109">
        <f>SUM(O12:O28)</f>
        <v>5237.1400000000012</v>
      </c>
    </row>
    <row r="30" spans="1:20">
      <c r="A30" s="55"/>
      <c r="B30" s="59"/>
      <c r="C30" s="55"/>
      <c r="D30" s="55"/>
      <c r="E30" s="55"/>
      <c r="F30" s="55"/>
      <c r="G30" s="55"/>
      <c r="H30" s="55"/>
      <c r="I30" s="55"/>
      <c r="J30" s="55"/>
      <c r="K30" s="55"/>
      <c r="L30" s="127"/>
      <c r="M30" s="55"/>
      <c r="N30" s="55"/>
      <c r="O30" s="55"/>
    </row>
    <row r="31" spans="1:20">
      <c r="A31" s="55"/>
      <c r="B31" s="59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</row>
    <row r="32" spans="1:20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R32" s="5"/>
      <c r="T32" t="s">
        <v>30</v>
      </c>
    </row>
    <row r="33" spans="1:18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R33" s="5"/>
    </row>
    <row r="34" spans="1:18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R34" s="5"/>
    </row>
    <row r="35" spans="1:18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R35" s="5"/>
    </row>
    <row r="36" spans="1:18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R36" s="5"/>
    </row>
    <row r="37" spans="1:18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R37" s="5"/>
    </row>
    <row r="38" spans="1:18">
      <c r="R38" s="5"/>
    </row>
    <row r="39" spans="1:18">
      <c r="R39" s="5"/>
    </row>
    <row r="40" spans="1:18">
      <c r="R40" s="5"/>
    </row>
    <row r="41" spans="1:18">
      <c r="R41" s="5"/>
    </row>
    <row r="42" spans="1:18">
      <c r="R42" s="5"/>
    </row>
    <row r="43" spans="1:18">
      <c r="R43" s="5"/>
    </row>
    <row r="44" spans="1:18">
      <c r="R44" s="5"/>
    </row>
    <row r="45" spans="1:18">
      <c r="R45" s="5"/>
    </row>
    <row r="46" spans="1:18">
      <c r="R46" s="5"/>
    </row>
    <row r="47" spans="1:18">
      <c r="R47" s="5"/>
    </row>
    <row r="48" spans="1:18">
      <c r="R48" s="5"/>
    </row>
  </sheetData>
  <mergeCells count="8">
    <mergeCell ref="E3:H3"/>
    <mergeCell ref="K8:O8"/>
    <mergeCell ref="B29:J29"/>
    <mergeCell ref="A8:A9"/>
    <mergeCell ref="B8:B9"/>
    <mergeCell ref="C8:C9"/>
    <mergeCell ref="D8:D9"/>
    <mergeCell ref="E8:J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35"/>
  <sheetViews>
    <sheetView workbookViewId="0">
      <selection activeCell="A5" sqref="A5"/>
    </sheetView>
  </sheetViews>
  <sheetFormatPr defaultColWidth="9.140625" defaultRowHeight="15"/>
  <cols>
    <col min="1" max="1" width="9.85546875" customWidth="1"/>
    <col min="2" max="2" width="39.28515625" bestFit="1" customWidth="1"/>
    <col min="3" max="3" width="9.42578125" customWidth="1"/>
    <col min="4" max="4" width="8.7109375" customWidth="1"/>
    <col min="5" max="11" width="9.28515625" bestFit="1" customWidth="1"/>
    <col min="12" max="12" width="10.5703125" customWidth="1"/>
    <col min="13" max="13" width="11.42578125" customWidth="1"/>
    <col min="14" max="14" width="9.28515625" bestFit="1" customWidth="1"/>
    <col min="15" max="15" width="11.7109375" customWidth="1"/>
  </cols>
  <sheetData>
    <row r="1" spans="1:37">
      <c r="A1" s="1"/>
      <c r="B1" s="2"/>
      <c r="C1" s="30"/>
      <c r="D1" s="31"/>
    </row>
    <row r="2" spans="1:37">
      <c r="A2" s="1"/>
      <c r="B2" s="3"/>
      <c r="C2" s="55"/>
      <c r="D2" s="56"/>
      <c r="E2" s="56"/>
      <c r="F2" s="46" t="s">
        <v>65</v>
      </c>
      <c r="G2" s="46"/>
      <c r="H2" s="46"/>
      <c r="I2" s="56"/>
      <c r="J2" s="56"/>
      <c r="K2" s="56"/>
      <c r="L2" s="56"/>
      <c r="M2" s="56"/>
      <c r="N2" s="56"/>
      <c r="O2" s="56"/>
      <c r="P2" s="29"/>
      <c r="Q2" s="29"/>
      <c r="R2" s="29"/>
    </row>
    <row r="3" spans="1:37">
      <c r="A3" s="1"/>
      <c r="B3" s="3"/>
      <c r="C3" s="55"/>
      <c r="D3" s="9"/>
      <c r="E3" s="133" t="s">
        <v>63</v>
      </c>
      <c r="F3" s="133"/>
      <c r="G3" s="133"/>
      <c r="H3" s="133"/>
      <c r="I3" s="9"/>
      <c r="J3" s="9"/>
      <c r="K3" s="9"/>
      <c r="L3" s="57"/>
      <c r="M3" s="55"/>
      <c r="N3" s="55"/>
      <c r="O3" s="55"/>
      <c r="P3" s="6"/>
      <c r="Q3" s="6"/>
      <c r="R3" s="6"/>
    </row>
    <row r="4" spans="1:37">
      <c r="A4" s="47"/>
      <c r="B4" s="3"/>
      <c r="C4" s="55"/>
      <c r="D4" s="9"/>
      <c r="E4" s="9"/>
      <c r="F4" s="9"/>
      <c r="G4" s="9"/>
      <c r="H4" s="9"/>
      <c r="I4" s="9"/>
      <c r="J4" s="9"/>
      <c r="K4" s="9"/>
      <c r="L4" s="57"/>
      <c r="M4" s="55"/>
      <c r="N4" s="55"/>
      <c r="O4" s="55"/>
      <c r="P4" s="6"/>
      <c r="Q4" s="6"/>
      <c r="R4" s="6"/>
    </row>
    <row r="5" spans="1:37">
      <c r="A5" s="48" t="s">
        <v>86</v>
      </c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28"/>
    </row>
    <row r="6" spans="1:37">
      <c r="A6" s="48" t="s">
        <v>68</v>
      </c>
      <c r="B6" s="5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6"/>
    </row>
    <row r="7" spans="1:37" ht="15.75" thickBot="1">
      <c r="A7" s="4"/>
      <c r="B7" s="58"/>
      <c r="C7" s="58"/>
      <c r="D7" s="58"/>
      <c r="E7" s="55"/>
      <c r="F7" s="55"/>
      <c r="G7" s="55"/>
      <c r="H7" s="55"/>
      <c r="I7" s="55"/>
      <c r="J7" s="55"/>
      <c r="K7" s="51" t="s">
        <v>36</v>
      </c>
      <c r="L7" s="51"/>
      <c r="M7" s="51">
        <f>O17*1</f>
        <v>2148</v>
      </c>
      <c r="N7" s="51"/>
      <c r="O7" s="52"/>
    </row>
    <row r="8" spans="1:37">
      <c r="A8" s="137" t="s">
        <v>0</v>
      </c>
      <c r="B8" s="139" t="s">
        <v>1</v>
      </c>
      <c r="C8" s="139" t="s">
        <v>3</v>
      </c>
      <c r="D8" s="143" t="s">
        <v>2</v>
      </c>
      <c r="E8" s="134" t="s">
        <v>16</v>
      </c>
      <c r="F8" s="134"/>
      <c r="G8" s="134"/>
      <c r="H8" s="134"/>
      <c r="I8" s="134"/>
      <c r="J8" s="134"/>
      <c r="K8" s="134" t="s">
        <v>17</v>
      </c>
      <c r="L8" s="134"/>
      <c r="M8" s="134"/>
      <c r="N8" s="134"/>
      <c r="O8" s="135"/>
    </row>
    <row r="9" spans="1:37" ht="51.75" thickBot="1">
      <c r="A9" s="138"/>
      <c r="B9" s="140"/>
      <c r="C9" s="140"/>
      <c r="D9" s="144"/>
      <c r="E9" s="65" t="s">
        <v>18</v>
      </c>
      <c r="F9" s="65" t="s">
        <v>23</v>
      </c>
      <c r="G9" s="65" t="s">
        <v>20</v>
      </c>
      <c r="H9" s="65" t="s">
        <v>19</v>
      </c>
      <c r="I9" s="65" t="s">
        <v>22</v>
      </c>
      <c r="J9" s="65" t="s">
        <v>21</v>
      </c>
      <c r="K9" s="65" t="s">
        <v>24</v>
      </c>
      <c r="L9" s="65" t="s">
        <v>35</v>
      </c>
      <c r="M9" s="65" t="s">
        <v>34</v>
      </c>
      <c r="N9" s="65" t="s">
        <v>25</v>
      </c>
      <c r="O9" s="66" t="s">
        <v>33</v>
      </c>
    </row>
    <row r="10" spans="1:37">
      <c r="A10" s="67">
        <v>1</v>
      </c>
      <c r="B10" s="68">
        <v>2</v>
      </c>
      <c r="C10" s="68">
        <v>3</v>
      </c>
      <c r="D10" s="68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>
        <v>11</v>
      </c>
      <c r="L10" s="69">
        <v>12</v>
      </c>
      <c r="M10" s="69">
        <v>13</v>
      </c>
      <c r="N10" s="69">
        <v>14</v>
      </c>
      <c r="O10" s="70">
        <v>15</v>
      </c>
    </row>
    <row r="11" spans="1:37">
      <c r="A11" s="90"/>
      <c r="B11" s="7" t="s">
        <v>63</v>
      </c>
      <c r="C11" s="40"/>
      <c r="D11" s="40"/>
      <c r="E11" s="40"/>
      <c r="F11" s="40"/>
      <c r="G11" s="40"/>
      <c r="H11" s="40"/>
      <c r="I11" s="40"/>
      <c r="J11" s="40"/>
      <c r="K11" s="53"/>
      <c r="L11" s="54"/>
      <c r="M11" s="54"/>
      <c r="N11" s="54"/>
      <c r="O11" s="91"/>
      <c r="AK11">
        <v>0.3</v>
      </c>
    </row>
    <row r="12" spans="1:37">
      <c r="A12" s="34">
        <v>1</v>
      </c>
      <c r="B12" s="103" t="s">
        <v>52</v>
      </c>
      <c r="C12" s="38" t="s">
        <v>32</v>
      </c>
      <c r="D12" s="36">
        <v>135</v>
      </c>
      <c r="E12" s="61">
        <f>G12/F12</f>
        <v>1.05</v>
      </c>
      <c r="F12" s="61">
        <v>12</v>
      </c>
      <c r="G12" s="62">
        <v>12.6</v>
      </c>
      <c r="H12" s="61"/>
      <c r="I12" s="61">
        <v>0.5</v>
      </c>
      <c r="J12" s="63">
        <f t="shared" ref="J12:J16" si="0">SUM(G12:I12)</f>
        <v>13.1</v>
      </c>
      <c r="K12" s="63">
        <f>ROUND(D12*E12,2)</f>
        <v>141.75</v>
      </c>
      <c r="L12" s="63">
        <f t="shared" ref="L12" si="1">ROUND(D12*G12,2)</f>
        <v>1701</v>
      </c>
      <c r="M12" s="63"/>
      <c r="N12" s="63">
        <f t="shared" ref="N12" si="2">ROUND(D12*I12,2)</f>
        <v>67.5</v>
      </c>
      <c r="O12" s="92">
        <f t="shared" ref="O12:O16" si="3">SUM(L12:N12)</f>
        <v>1768.5</v>
      </c>
    </row>
    <row r="13" spans="1:37">
      <c r="A13" s="34"/>
      <c r="B13" s="33" t="s">
        <v>53</v>
      </c>
      <c r="C13" s="38" t="s">
        <v>54</v>
      </c>
      <c r="D13" s="36">
        <v>130</v>
      </c>
      <c r="E13" s="61"/>
      <c r="F13" s="61"/>
      <c r="G13" s="62"/>
      <c r="H13" s="61">
        <v>0.51</v>
      </c>
      <c r="I13" s="61"/>
      <c r="J13" s="63">
        <f t="shared" si="0"/>
        <v>0.51</v>
      </c>
      <c r="K13" s="63"/>
      <c r="L13" s="63"/>
      <c r="M13" s="63">
        <f t="shared" ref="M13:M16" si="4">ROUND(D13*H13,2)</f>
        <v>66.3</v>
      </c>
      <c r="N13" s="63"/>
      <c r="O13" s="92">
        <f t="shared" si="3"/>
        <v>66.3</v>
      </c>
    </row>
    <row r="14" spans="1:37">
      <c r="A14" s="34"/>
      <c r="B14" s="33" t="s">
        <v>55</v>
      </c>
      <c r="C14" s="38" t="s">
        <v>39</v>
      </c>
      <c r="D14" s="36">
        <v>110</v>
      </c>
      <c r="E14" s="61"/>
      <c r="F14" s="61"/>
      <c r="G14" s="62"/>
      <c r="H14" s="61">
        <v>0.1</v>
      </c>
      <c r="I14" s="61"/>
      <c r="J14" s="63">
        <f t="shared" si="0"/>
        <v>0.1</v>
      </c>
      <c r="K14" s="63"/>
      <c r="L14" s="63"/>
      <c r="M14" s="63">
        <f t="shared" si="4"/>
        <v>11</v>
      </c>
      <c r="N14" s="63"/>
      <c r="O14" s="92">
        <f t="shared" si="3"/>
        <v>11</v>
      </c>
    </row>
    <row r="15" spans="1:37">
      <c r="A15" s="34"/>
      <c r="B15" s="33" t="s">
        <v>56</v>
      </c>
      <c r="C15" s="38" t="s">
        <v>57</v>
      </c>
      <c r="D15" s="36">
        <v>20</v>
      </c>
      <c r="E15" s="61"/>
      <c r="F15" s="61"/>
      <c r="G15" s="62"/>
      <c r="H15" s="61">
        <v>4.1100000000000003</v>
      </c>
      <c r="I15" s="61"/>
      <c r="J15" s="63">
        <f t="shared" si="0"/>
        <v>4.1100000000000003</v>
      </c>
      <c r="K15" s="63"/>
      <c r="L15" s="63"/>
      <c r="M15" s="63">
        <f t="shared" si="4"/>
        <v>82.2</v>
      </c>
      <c r="N15" s="63"/>
      <c r="O15" s="92">
        <f t="shared" si="3"/>
        <v>82.2</v>
      </c>
    </row>
    <row r="16" spans="1:37" ht="26.25" thickBot="1">
      <c r="A16" s="93"/>
      <c r="B16" s="111" t="s">
        <v>58</v>
      </c>
      <c r="C16" s="94" t="s">
        <v>57</v>
      </c>
      <c r="D16" s="95">
        <v>40</v>
      </c>
      <c r="E16" s="96"/>
      <c r="F16" s="96"/>
      <c r="G16" s="97"/>
      <c r="H16" s="96">
        <v>5.5</v>
      </c>
      <c r="I16" s="96"/>
      <c r="J16" s="98">
        <f t="shared" si="0"/>
        <v>5.5</v>
      </c>
      <c r="K16" s="98"/>
      <c r="L16" s="98"/>
      <c r="M16" s="98">
        <f t="shared" si="4"/>
        <v>220</v>
      </c>
      <c r="N16" s="98"/>
      <c r="O16" s="99">
        <f t="shared" si="3"/>
        <v>220</v>
      </c>
    </row>
    <row r="17" spans="1:20" ht="15.75" thickBot="1">
      <c r="A17" s="100"/>
      <c r="B17" s="145" t="s">
        <v>37</v>
      </c>
      <c r="C17" s="145"/>
      <c r="D17" s="145"/>
      <c r="E17" s="145"/>
      <c r="F17" s="145"/>
      <c r="G17" s="145"/>
      <c r="H17" s="145"/>
      <c r="I17" s="145"/>
      <c r="J17" s="145"/>
      <c r="K17" s="101">
        <f>SUM(K12:K16)</f>
        <v>141.75</v>
      </c>
      <c r="L17" s="101">
        <f>SUM(L12:L16)</f>
        <v>1701</v>
      </c>
      <c r="M17" s="101">
        <f>SUM(M13:M16)</f>
        <v>379.5</v>
      </c>
      <c r="N17" s="101">
        <f>SUM(N12:N16)</f>
        <v>67.5</v>
      </c>
      <c r="O17" s="102">
        <f>SUM(O12:O16)</f>
        <v>2148</v>
      </c>
    </row>
    <row r="18" spans="1:20">
      <c r="A18" s="55"/>
      <c r="B18" s="59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</row>
    <row r="19" spans="1:20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R19" s="5"/>
      <c r="T19" t="s">
        <v>30</v>
      </c>
    </row>
    <row r="20" spans="1:20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R20" s="5"/>
    </row>
    <row r="21" spans="1:20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R21" s="5"/>
    </row>
    <row r="22" spans="1:20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R22" s="5"/>
    </row>
    <row r="23" spans="1:20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R23" s="5"/>
    </row>
    <row r="24" spans="1:20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R24" s="5"/>
    </row>
    <row r="25" spans="1:20">
      <c r="R25" s="5"/>
    </row>
    <row r="26" spans="1:20">
      <c r="R26" s="5"/>
    </row>
    <row r="27" spans="1:20">
      <c r="R27" s="5"/>
    </row>
    <row r="28" spans="1:20">
      <c r="R28" s="5"/>
    </row>
    <row r="29" spans="1:20">
      <c r="R29" s="5"/>
    </row>
    <row r="30" spans="1:20">
      <c r="R30" s="5"/>
    </row>
    <row r="31" spans="1:20">
      <c r="R31" s="5"/>
    </row>
    <row r="32" spans="1:20">
      <c r="R32" s="5"/>
    </row>
    <row r="33" spans="18:18">
      <c r="R33" s="5"/>
    </row>
    <row r="34" spans="18:18">
      <c r="R34" s="5"/>
    </row>
    <row r="35" spans="18:18">
      <c r="R35" s="5"/>
    </row>
  </sheetData>
  <mergeCells count="8">
    <mergeCell ref="K8:O8"/>
    <mergeCell ref="B17:J17"/>
    <mergeCell ref="E3:H3"/>
    <mergeCell ref="A8:A9"/>
    <mergeCell ref="B8:B9"/>
    <mergeCell ref="C8:C9"/>
    <mergeCell ref="D8:D9"/>
    <mergeCell ref="E8:J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Koptāme</vt:lpstr>
      <vt:lpstr>Kopā</vt:lpstr>
      <vt:lpstr>01</vt:lpstr>
      <vt:lpstr>02</vt:lpstr>
      <vt:lpstr>Koptāme!Print_Area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Corvid</dc:creator>
  <cp:lastModifiedBy>Sofija Sviridenkova</cp:lastModifiedBy>
  <cp:lastPrinted>2022-12-16T07:59:59Z</cp:lastPrinted>
  <dcterms:created xsi:type="dcterms:W3CDTF">2014-04-28T11:45:52Z</dcterms:created>
  <dcterms:modified xsi:type="dcterms:W3CDTF">2023-01-02T14:59:22Z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0bc4404-d96b-4544-9544-a30b749faca9_Enabled">
    <vt:lpwstr>True</vt:lpwstr>
  </property>
  <property fmtid="{D5CDD505-2E9C-101B-9397-08002B2CF9AE}" pid="3" name="MSIP_Label_f0bc4404-d96b-4544-9544-a30b749faca9_SiteId">
    <vt:lpwstr>176bdcf0-2ce3-4610-962a-d59c1f5ce9f6</vt:lpwstr>
  </property>
  <property fmtid="{D5CDD505-2E9C-101B-9397-08002B2CF9AE}" pid="4" name="MSIP_Label_f0bc4404-d96b-4544-9544-a30b749faca9_Owner">
    <vt:lpwstr>Edgars.Podins@rimibaltic.com</vt:lpwstr>
  </property>
  <property fmtid="{D5CDD505-2E9C-101B-9397-08002B2CF9AE}" pid="5" name="MSIP_Label_f0bc4404-d96b-4544-9544-a30b749faca9_SetDate">
    <vt:lpwstr>2019-04-24T07:02:01.8971734Z</vt:lpwstr>
  </property>
  <property fmtid="{D5CDD505-2E9C-101B-9397-08002B2CF9AE}" pid="6" name="MSIP_Label_f0bc4404-d96b-4544-9544-a30b749faca9_Name">
    <vt:lpwstr>S3 (Intra-company)</vt:lpwstr>
  </property>
  <property fmtid="{D5CDD505-2E9C-101B-9397-08002B2CF9AE}" pid="7" name="MSIP_Label_f0bc4404-d96b-4544-9544-a30b749faca9_Application">
    <vt:lpwstr>Microsoft Azure Information Protection</vt:lpwstr>
  </property>
  <property fmtid="{D5CDD505-2E9C-101B-9397-08002B2CF9AE}" pid="8" name="MSIP_Label_f0bc4404-d96b-4544-9544-a30b749faca9_Extended_MSFT_Method">
    <vt:lpwstr>Automatic</vt:lpwstr>
  </property>
  <property fmtid="{D5CDD505-2E9C-101B-9397-08002B2CF9AE}" pid="9" name="Sensitivity">
    <vt:lpwstr>S3 (Intra-company)</vt:lpwstr>
  </property>
</Properties>
</file>